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60" windowWidth="15600" windowHeight="11505" activeTab="2"/>
  </bookViews>
  <sheets>
    <sheet name="Instructions" sheetId="5" r:id="rId1"/>
    <sheet name="Chi-Square GOF Test" sheetId="3" r:id="rId2"/>
    <sheet name="Chi-Square Test of Independence" sheetId="4" r:id="rId3"/>
  </sheets>
  <definedNames>
    <definedName name="_xlnm.Print_Area" localSheetId="1">'Chi-Square GOF Test'!$A$1:$G$28</definedName>
    <definedName name="_xlnm.Print_Area" localSheetId="2">'Chi-Square Test of Independence'!$A$1:$I$24</definedName>
    <definedName name="_xlnm.Print_Area" localSheetId="0">Instructions!$B$2:$B$11</definedName>
  </definedNames>
  <calcPr calcId="125725"/>
</workbook>
</file>

<file path=xl/calcChain.xml><?xml version="1.0" encoding="utf-8"?>
<calcChain xmlns="http://schemas.openxmlformats.org/spreadsheetml/2006/main">
  <c r="AA29" i="4"/>
  <c r="Z29"/>
  <c r="Y29"/>
  <c r="X29"/>
  <c r="W29"/>
  <c r="V29"/>
  <c r="U29"/>
  <c r="T29"/>
  <c r="S29"/>
  <c r="AA28"/>
  <c r="Z28"/>
  <c r="Y28"/>
  <c r="X28"/>
  <c r="W28"/>
  <c r="V28"/>
  <c r="U28"/>
  <c r="T28"/>
  <c r="S28"/>
  <c r="AA27"/>
  <c r="Z27"/>
  <c r="Y27"/>
  <c r="X27"/>
  <c r="W27"/>
  <c r="V27"/>
  <c r="U27"/>
  <c r="T27"/>
  <c r="S27"/>
  <c r="AA26"/>
  <c r="Z26"/>
  <c r="Y26"/>
  <c r="X26"/>
  <c r="W26"/>
  <c r="V26"/>
  <c r="U26"/>
  <c r="T26"/>
  <c r="S26"/>
  <c r="AA25"/>
  <c r="Z25"/>
  <c r="Y25"/>
  <c r="X25"/>
  <c r="W25"/>
  <c r="V25"/>
  <c r="U25"/>
  <c r="T25"/>
  <c r="S25"/>
  <c r="AA24"/>
  <c r="Z24"/>
  <c r="Y24"/>
  <c r="X24"/>
  <c r="W24"/>
  <c r="V24"/>
  <c r="U24"/>
  <c r="T24"/>
  <c r="S24"/>
  <c r="AA23"/>
  <c r="Z23"/>
  <c r="Y23"/>
  <c r="X23"/>
  <c r="W23"/>
  <c r="V23"/>
  <c r="U23"/>
  <c r="AA22"/>
  <c r="Z22"/>
  <c r="Y22"/>
  <c r="X22"/>
  <c r="W22"/>
  <c r="V22"/>
  <c r="U22"/>
  <c r="AA21"/>
  <c r="Z21"/>
  <c r="Y21"/>
  <c r="X21"/>
  <c r="W21"/>
  <c r="V21"/>
  <c r="U21"/>
  <c r="AA20"/>
  <c r="Z20"/>
  <c r="Y20"/>
  <c r="X20"/>
  <c r="W20"/>
  <c r="V20"/>
  <c r="U20"/>
  <c r="R29"/>
  <c r="R28"/>
  <c r="R27"/>
  <c r="R26"/>
  <c r="R25"/>
  <c r="R24"/>
  <c r="AB15"/>
  <c r="AB14"/>
  <c r="AB13"/>
  <c r="AB12"/>
  <c r="AB11"/>
  <c r="O16"/>
  <c r="O15"/>
  <c r="O14"/>
  <c r="O13"/>
  <c r="O12"/>
  <c r="O11"/>
  <c r="O10"/>
  <c r="O9"/>
  <c r="AB9" s="1"/>
  <c r="O8"/>
  <c r="AB8" s="1"/>
  <c r="O7"/>
  <c r="AB7" s="1"/>
  <c r="O6"/>
  <c r="AB6" s="1"/>
  <c r="M5"/>
  <c r="L5"/>
  <c r="K5"/>
  <c r="J5"/>
  <c r="I5"/>
  <c r="H5"/>
  <c r="G5"/>
  <c r="F5"/>
  <c r="E5"/>
  <c r="AA16"/>
  <c r="Z16"/>
  <c r="Y16"/>
  <c r="X16"/>
  <c r="W16"/>
  <c r="V16"/>
  <c r="N17"/>
  <c r="M17"/>
  <c r="L17"/>
  <c r="K17"/>
  <c r="J17"/>
  <c r="I17"/>
  <c r="H17"/>
  <c r="G17"/>
  <c r="U16" s="1"/>
  <c r="F17"/>
  <c r="T16" s="1"/>
  <c r="E17"/>
  <c r="S16" s="1"/>
  <c r="D5"/>
  <c r="N5"/>
  <c r="C16"/>
  <c r="C15"/>
  <c r="C14"/>
  <c r="C13"/>
  <c r="C12"/>
  <c r="C11"/>
  <c r="C10"/>
  <c r="C9"/>
  <c r="C8"/>
  <c r="C7"/>
  <c r="C6"/>
  <c r="D17"/>
  <c r="R16" s="1"/>
  <c r="F27" i="3"/>
  <c r="K20"/>
  <c r="K19"/>
  <c r="K18"/>
  <c r="K17"/>
  <c r="K16"/>
  <c r="K15"/>
  <c r="K14"/>
  <c r="K13"/>
  <c r="K12"/>
  <c r="K11"/>
  <c r="K10"/>
  <c r="K9"/>
  <c r="K8"/>
  <c r="K7"/>
  <c r="K6"/>
  <c r="K5"/>
  <c r="H20"/>
  <c r="J20" s="1"/>
  <c r="H19"/>
  <c r="J19" s="1"/>
  <c r="H18"/>
  <c r="J18" s="1"/>
  <c r="H17"/>
  <c r="J17" s="1"/>
  <c r="H16"/>
  <c r="J16" s="1"/>
  <c r="H15"/>
  <c r="J15" s="1"/>
  <c r="H14"/>
  <c r="J14" s="1"/>
  <c r="H13"/>
  <c r="J13" s="1"/>
  <c r="H12"/>
  <c r="J12" s="1"/>
  <c r="H11"/>
  <c r="J11" s="1"/>
  <c r="H10"/>
  <c r="J10" s="1"/>
  <c r="H9"/>
  <c r="H8"/>
  <c r="H7"/>
  <c r="H6"/>
  <c r="H5"/>
  <c r="D21"/>
  <c r="I20" s="1"/>
  <c r="C20"/>
  <c r="C18"/>
  <c r="C17"/>
  <c r="C16"/>
  <c r="C15"/>
  <c r="C14"/>
  <c r="C13"/>
  <c r="C12"/>
  <c r="C11"/>
  <c r="C10"/>
  <c r="C9"/>
  <c r="C8"/>
  <c r="C7"/>
  <c r="C6"/>
  <c r="C5"/>
  <c r="O17" i="4" l="1"/>
  <c r="AB10"/>
  <c r="K21" i="3"/>
  <c r="C28" s="1"/>
  <c r="I5"/>
  <c r="J5" s="1"/>
  <c r="I7"/>
  <c r="J7" s="1"/>
  <c r="I9"/>
  <c r="J9" s="1"/>
  <c r="I11"/>
  <c r="I13"/>
  <c r="I15"/>
  <c r="I17"/>
  <c r="I19"/>
  <c r="I6"/>
  <c r="J6" s="1"/>
  <c r="I8"/>
  <c r="J8" s="1"/>
  <c r="I10"/>
  <c r="I12"/>
  <c r="I14"/>
  <c r="I16"/>
  <c r="I18"/>
  <c r="AB16" i="4" l="1"/>
  <c r="Y10" s="1"/>
  <c r="J21" i="3"/>
  <c r="D24" s="1"/>
  <c r="X10" i="4" l="1"/>
  <c r="U10"/>
  <c r="T10"/>
  <c r="R10"/>
  <c r="Z15"/>
  <c r="X15"/>
  <c r="V15"/>
  <c r="T15"/>
  <c r="AA14"/>
  <c r="Y14"/>
  <c r="W14"/>
  <c r="U14"/>
  <c r="S14"/>
  <c r="Z13"/>
  <c r="X13"/>
  <c r="V13"/>
  <c r="T13"/>
  <c r="AA12"/>
  <c r="Y12"/>
  <c r="W12"/>
  <c r="U12"/>
  <c r="S12"/>
  <c r="Z11"/>
  <c r="X11"/>
  <c r="V11"/>
  <c r="T11"/>
  <c r="Z9"/>
  <c r="X9"/>
  <c r="V9"/>
  <c r="T9"/>
  <c r="T23" s="1"/>
  <c r="AA8"/>
  <c r="Y8"/>
  <c r="W8"/>
  <c r="U8"/>
  <c r="S8"/>
  <c r="S22" s="1"/>
  <c r="Z7"/>
  <c r="X7"/>
  <c r="V7"/>
  <c r="T7"/>
  <c r="T21" s="1"/>
  <c r="AA6"/>
  <c r="Y6"/>
  <c r="W6"/>
  <c r="U6"/>
  <c r="S6"/>
  <c r="S20" s="1"/>
  <c r="AA15"/>
  <c r="Y15"/>
  <c r="W15"/>
  <c r="U15"/>
  <c r="S15"/>
  <c r="Z14"/>
  <c r="X14"/>
  <c r="V14"/>
  <c r="T14"/>
  <c r="AA13"/>
  <c r="Y13"/>
  <c r="W13"/>
  <c r="U13"/>
  <c r="S13"/>
  <c r="Z12"/>
  <c r="X12"/>
  <c r="V12"/>
  <c r="T12"/>
  <c r="AA11"/>
  <c r="Y11"/>
  <c r="W11"/>
  <c r="U11"/>
  <c r="S11"/>
  <c r="AA9"/>
  <c r="Y9"/>
  <c r="W9"/>
  <c r="U9"/>
  <c r="S9"/>
  <c r="S23" s="1"/>
  <c r="Z8"/>
  <c r="X8"/>
  <c r="V8"/>
  <c r="T8"/>
  <c r="T22" s="1"/>
  <c r="AA7"/>
  <c r="Y7"/>
  <c r="W7"/>
  <c r="U7"/>
  <c r="S7"/>
  <c r="S21" s="1"/>
  <c r="Z6"/>
  <c r="X6"/>
  <c r="V6"/>
  <c r="T6"/>
  <c r="T20" s="1"/>
  <c r="R14"/>
  <c r="R7"/>
  <c r="R21" s="1"/>
  <c r="R11"/>
  <c r="R15"/>
  <c r="R8"/>
  <c r="R22" s="1"/>
  <c r="R9"/>
  <c r="R23" s="1"/>
  <c r="R13"/>
  <c r="R6"/>
  <c r="R20" s="1"/>
  <c r="R12"/>
  <c r="V10"/>
  <c r="Z10"/>
  <c r="S10"/>
  <c r="W10"/>
  <c r="AA10"/>
  <c r="D25" i="3"/>
  <c r="U31" i="4" l="1"/>
  <c r="D20" s="1"/>
  <c r="D21" s="1"/>
</calcChain>
</file>

<file path=xl/sharedStrings.xml><?xml version="1.0" encoding="utf-8"?>
<sst xmlns="http://schemas.openxmlformats.org/spreadsheetml/2006/main" count="85" uniqueCount="54">
  <si>
    <t>(O-E)^2/E</t>
  </si>
  <si>
    <t>P-value</t>
  </si>
  <si>
    <t>Level of Significance</t>
  </si>
  <si>
    <t>INSTRUCTIONS</t>
  </si>
  <si>
    <t>RESULTS*</t>
  </si>
  <si>
    <t>Number of Response Options (k)</t>
  </si>
  <si>
    <t>Response Category</t>
  </si>
  <si>
    <t>Number of Participants</t>
  </si>
  <si>
    <t>Total Sample Size</t>
  </si>
  <si>
    <t>Expected Proportions</t>
  </si>
  <si>
    <t>Chi-square Statistic</t>
  </si>
  <si>
    <t>Observed</t>
  </si>
  <si>
    <t>Expected</t>
  </si>
  <si>
    <r>
      <t>*Min(np</t>
    </r>
    <r>
      <rPr>
        <sz val="10"/>
        <color theme="1"/>
        <rFont val="Calibri"/>
        <family val="2"/>
        <scheme val="minor"/>
      </rPr>
      <t>i</t>
    </r>
    <r>
      <rPr>
        <sz val="11"/>
        <color theme="1"/>
        <rFont val="Calibri"/>
        <family val="2"/>
        <scheme val="minor"/>
      </rPr>
      <t>)&gt;=5,     i=1,2,…,k</t>
    </r>
  </si>
  <si>
    <t>npi</t>
  </si>
  <si>
    <t>Number of Columns (C )</t>
  </si>
  <si>
    <t>Number of Rows (R)</t>
  </si>
  <si>
    <t>RxC Table</t>
  </si>
  <si>
    <t>Column Totals</t>
  </si>
  <si>
    <t xml:space="preserve">Enter the Number of Response Categories in Cell D2.
Then Enter the Number of Participants in Each
Response Category (Observed Frequencies) 
In Column D (Yellow).
Then Enter the Expected Proportions (Under H0)
in Each Response Category in Column F (Yellow).
Enter the Level of Significance in Cell G2.
Results Will Show in Green Cells.
</t>
  </si>
  <si>
    <t>Enter the Number of Rows and Columns
In the Crosstabulation Table in Cells D2 and D3 (Yellow).
Then Enter the Number of Participants in Each
Cell of the Table (Observed Frequencies) 
Starting in Cell D6 (Yellow).
Enetr the Level of Significance in Cell H2.
Results Will Show in Green Cells.</t>
  </si>
  <si>
    <t>EXP FREQ</t>
  </si>
  <si>
    <t>Row 1</t>
  </si>
  <si>
    <t>Row 2</t>
  </si>
  <si>
    <t>Row 3</t>
  </si>
  <si>
    <t>Row 4</t>
  </si>
  <si>
    <t>Row 5</t>
  </si>
  <si>
    <t>Row 6</t>
  </si>
  <si>
    <t>Row 7</t>
  </si>
  <si>
    <t>Row 8</t>
  </si>
  <si>
    <t>Row 9</t>
  </si>
  <si>
    <t>Row 10</t>
  </si>
  <si>
    <t xml:space="preserve"> </t>
  </si>
  <si>
    <t>Col 1</t>
  </si>
  <si>
    <t>Col 2</t>
  </si>
  <si>
    <t>Col 3</t>
  </si>
  <si>
    <t>Col 4</t>
  </si>
  <si>
    <t>Col 5</t>
  </si>
  <si>
    <t>Col 6</t>
  </si>
  <si>
    <t>Col 7</t>
  </si>
  <si>
    <t>Col 8</t>
  </si>
  <si>
    <t>Col 9</t>
  </si>
  <si>
    <t>Col 10</t>
  </si>
  <si>
    <t>Totals</t>
  </si>
  <si>
    <t>RowTotals</t>
  </si>
  <si>
    <t>Chi-sq</t>
  </si>
  <si>
    <t>Essentials of Biostatistics in Public Health
Lisa M. Sullivan</t>
  </si>
  <si>
    <r>
      <t xml:space="preserve">This Excel workbook contains 2 worksheets to conduct the chi-square goodness of fit test and the chi-square test of independence for categorical and ordinal outcomes </t>
    </r>
    <r>
      <rPr>
        <sz val="10"/>
        <rFont val="Arial"/>
      </rPr>
      <t xml:space="preserve">using the formulas and procedures outlined in Chapter 7 of </t>
    </r>
    <r>
      <rPr>
        <i/>
        <sz val="11"/>
        <color theme="1"/>
        <rFont val="Calibri"/>
        <family val="2"/>
        <scheme val="minor"/>
      </rPr>
      <t>Essentials of Biostatistics in Public Health</t>
    </r>
    <r>
      <rPr>
        <sz val="10"/>
        <rFont val="Arial"/>
      </rPr>
      <t>.</t>
    </r>
  </si>
  <si>
    <r>
      <t>For each test, the observed frequencies (counts) of respondents in each response category are entered into t</t>
    </r>
    <r>
      <rPr>
        <sz val="10"/>
        <rFont val="Arial"/>
      </rPr>
      <t xml:space="preserve">he worksheet to conduct the tests. </t>
    </r>
  </si>
  <si>
    <t>Worksheets for Chi-Square Tests</t>
  </si>
  <si>
    <r>
      <rPr>
        <b/>
        <sz val="11"/>
        <color theme="1"/>
        <rFont val="Calibri"/>
        <family val="2"/>
        <scheme val="minor"/>
      </rPr>
      <t xml:space="preserve">1 - Chi-Square GOF Test </t>
    </r>
    <r>
      <rPr>
        <sz val="10"/>
        <rFont val="Arial"/>
      </rPr>
      <t xml:space="preserve">
Test of hypothesis to assess whether the distribution of responses to a categorical or ordinal outcome fit a specified distribution</t>
    </r>
  </si>
  <si>
    <r>
      <rPr>
        <b/>
        <sz val="11"/>
        <color theme="1"/>
        <rFont val="Calibri"/>
        <family val="2"/>
        <scheme val="minor"/>
      </rPr>
      <t xml:space="preserve">2 - Chi-Square Test of Independence </t>
    </r>
    <r>
      <rPr>
        <sz val="10"/>
        <rFont val="Arial"/>
      </rPr>
      <t xml:space="preserve">
Test of hypothesis to assess whether there is a difference in the distribution of responses to a categorical or ordinal outcome in independent comparison groups</t>
    </r>
  </si>
  <si>
    <t>Chi-Square Goodness of Fit Test</t>
  </si>
  <si>
    <t>Chi-Square Test of Independence</t>
  </si>
</sst>
</file>

<file path=xl/styles.xml><?xml version="1.0" encoding="utf-8"?>
<styleSheet xmlns="http://schemas.openxmlformats.org/spreadsheetml/2006/main">
  <numFmts count="2">
    <numFmt numFmtId="164" formatCode="0.000"/>
    <numFmt numFmtId="165" formatCode="0.0"/>
  </numFmts>
  <fonts count="1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theme="0"/>
      <name val="Calibri"/>
      <family val="2"/>
      <scheme val="minor"/>
    </font>
    <font>
      <sz val="10"/>
      <color theme="1"/>
      <name val="Calibri"/>
      <family val="2"/>
      <scheme val="minor"/>
    </font>
    <font>
      <sz val="10"/>
      <color theme="0"/>
      <name val="Arial"/>
    </font>
    <font>
      <sz val="10"/>
      <color theme="0"/>
      <name val="Arial"/>
      <family val="2"/>
    </font>
    <font>
      <b/>
      <i/>
      <sz val="11"/>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81FFBA"/>
        <bgColor indexed="64"/>
      </patternFill>
    </fill>
    <fill>
      <patternFill patternType="solid">
        <fgColor rgb="FFFFFF9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4" fillId="0" borderId="0"/>
    <xf numFmtId="9" fontId="4" fillId="0" borderId="0" applyFont="0" applyFill="0" applyBorder="0" applyAlignment="0" applyProtection="0"/>
    <xf numFmtId="0" fontId="1" fillId="0" borderId="0"/>
  </cellStyleXfs>
  <cellXfs count="94">
    <xf numFmtId="0" fontId="0" fillId="0" borderId="0" xfId="0"/>
    <xf numFmtId="0" fontId="4" fillId="2" borderId="0" xfId="1" applyFill="1" applyProtection="1"/>
    <xf numFmtId="0" fontId="4" fillId="2" borderId="0" xfId="1" applyFill="1" applyAlignment="1" applyProtection="1">
      <alignment horizontal="center"/>
    </xf>
    <xf numFmtId="0" fontId="4" fillId="2" borderId="0" xfId="1" applyFill="1"/>
    <xf numFmtId="0" fontId="6" fillId="2" borderId="1" xfId="1" applyFont="1" applyFill="1" applyBorder="1" applyAlignment="1" applyProtection="1">
      <alignment horizontal="center"/>
    </xf>
    <xf numFmtId="0" fontId="4" fillId="2" borderId="0" xfId="1" applyFill="1" applyBorder="1" applyAlignment="1" applyProtection="1">
      <alignment horizontal="center" wrapText="1"/>
    </xf>
    <xf numFmtId="0" fontId="4" fillId="0" borderId="1" xfId="1" applyBorder="1" applyProtection="1"/>
    <xf numFmtId="9" fontId="0" fillId="3" borderId="1" xfId="2" applyFont="1" applyFill="1" applyBorder="1" applyAlignment="1" applyProtection="1">
      <alignment horizontal="center"/>
      <protection locked="0"/>
    </xf>
    <xf numFmtId="0" fontId="6" fillId="2" borderId="0" xfId="1" applyFont="1" applyFill="1" applyAlignment="1" applyProtection="1">
      <alignment horizontal="center"/>
    </xf>
    <xf numFmtId="0" fontId="7" fillId="2" borderId="0" xfId="1" applyFont="1" applyFill="1" applyProtection="1"/>
    <xf numFmtId="0" fontId="4" fillId="2" borderId="0" xfId="1" applyFill="1" applyBorder="1" applyProtection="1"/>
    <xf numFmtId="164" fontId="4" fillId="2" borderId="0" xfId="1" applyNumberFormat="1" applyFill="1" applyBorder="1" applyAlignment="1" applyProtection="1">
      <alignment horizontal="center"/>
    </xf>
    <xf numFmtId="0" fontId="6" fillId="2" borderId="0" xfId="1" applyFont="1" applyFill="1" applyBorder="1" applyAlignment="1" applyProtection="1">
      <alignment horizontal="center"/>
    </xf>
    <xf numFmtId="0" fontId="6" fillId="2" borderId="0" xfId="1" applyFont="1" applyFill="1" applyProtection="1"/>
    <xf numFmtId="0" fontId="4" fillId="0" borderId="0" xfId="1" applyProtection="1"/>
    <xf numFmtId="0" fontId="4" fillId="0" borderId="0" xfId="1"/>
    <xf numFmtId="0" fontId="4" fillId="0" borderId="0" xfId="1" applyFill="1" applyProtection="1"/>
    <xf numFmtId="0" fontId="4" fillId="0" borderId="0" xfId="1" applyFill="1" applyBorder="1" applyAlignment="1" applyProtection="1">
      <alignment horizontal="center" wrapText="1"/>
    </xf>
    <xf numFmtId="0" fontId="6" fillId="0" borderId="0" xfId="1" applyFont="1" applyFill="1" applyAlignment="1" applyProtection="1">
      <alignment horizontal="center"/>
    </xf>
    <xf numFmtId="0" fontId="6" fillId="0" borderId="0" xfId="1" applyFont="1" applyFill="1" applyAlignment="1" applyProtection="1">
      <alignment horizontal="center" wrapText="1"/>
    </xf>
    <xf numFmtId="0" fontId="6" fillId="2" borderId="0" xfId="1" applyFont="1" applyFill="1" applyBorder="1" applyAlignment="1" applyProtection="1">
      <alignment horizontal="center" wrapText="1"/>
    </xf>
    <xf numFmtId="0" fontId="4" fillId="0" borderId="0" xfId="1" applyFill="1" applyAlignment="1" applyProtection="1">
      <alignment horizontal="center"/>
    </xf>
    <xf numFmtId="0" fontId="4" fillId="0" borderId="1" xfId="1" applyFont="1" applyFill="1" applyBorder="1" applyAlignment="1" applyProtection="1">
      <alignment horizontal="center"/>
    </xf>
    <xf numFmtId="0" fontId="4" fillId="2" borderId="1" xfId="1" applyFont="1" applyFill="1" applyBorder="1" applyAlignment="1" applyProtection="1">
      <alignment horizontal="center"/>
    </xf>
    <xf numFmtId="0" fontId="6" fillId="2" borderId="0" xfId="1" applyFont="1" applyFill="1" applyAlignment="1" applyProtection="1">
      <alignment horizontal="center" wrapText="1"/>
    </xf>
    <xf numFmtId="0" fontId="3" fillId="2" borderId="0" xfId="1" applyFont="1" applyFill="1" applyProtection="1"/>
    <xf numFmtId="0" fontId="7" fillId="2" borderId="0" xfId="1" applyFont="1" applyFill="1" applyAlignment="1" applyProtection="1">
      <alignment horizontal="center"/>
    </xf>
    <xf numFmtId="1" fontId="7" fillId="2" borderId="0" xfId="1" applyNumberFormat="1" applyFont="1" applyFill="1" applyBorder="1" applyProtection="1"/>
    <xf numFmtId="165" fontId="7" fillId="2" borderId="0" xfId="1" applyNumberFormat="1" applyFont="1" applyFill="1" applyBorder="1" applyAlignment="1" applyProtection="1">
      <alignment horizontal="center"/>
    </xf>
    <xf numFmtId="0" fontId="7" fillId="2" borderId="0" xfId="1" applyFont="1" applyFill="1" applyBorder="1" applyAlignment="1" applyProtection="1">
      <alignment horizontal="center"/>
    </xf>
    <xf numFmtId="0" fontId="7" fillId="2" borderId="0" xfId="1" applyFont="1" applyFill="1" applyBorder="1" applyProtection="1"/>
    <xf numFmtId="0" fontId="2" fillId="0" borderId="1" xfId="1" applyFont="1" applyFill="1" applyBorder="1" applyAlignment="1" applyProtection="1">
      <alignment horizontal="left"/>
    </xf>
    <xf numFmtId="0" fontId="0" fillId="2" borderId="0" xfId="0" applyFill="1"/>
    <xf numFmtId="1" fontId="4" fillId="2" borderId="0" xfId="1" applyNumberFormat="1" applyFill="1" applyAlignment="1" applyProtection="1">
      <alignment horizontal="center"/>
    </xf>
    <xf numFmtId="0" fontId="0" fillId="2" borderId="0" xfId="0" applyFill="1" applyAlignment="1" applyProtection="1">
      <alignment horizontal="center"/>
    </xf>
    <xf numFmtId="0" fontId="10" fillId="2" borderId="0" xfId="0" applyFont="1" applyFill="1" applyAlignment="1" applyProtection="1">
      <alignment horizontal="center"/>
    </xf>
    <xf numFmtId="0" fontId="10" fillId="2" borderId="0" xfId="0" applyFont="1" applyFill="1" applyAlignment="1" applyProtection="1">
      <alignment horizontal="left"/>
    </xf>
    <xf numFmtId="0" fontId="10" fillId="2" borderId="0" xfId="0" applyFont="1" applyFill="1" applyBorder="1" applyAlignment="1" applyProtection="1">
      <alignment horizontal="center" vertical="top" wrapText="1"/>
    </xf>
    <xf numFmtId="0" fontId="10" fillId="2" borderId="0" xfId="0" applyFont="1" applyFill="1" applyProtection="1"/>
    <xf numFmtId="0" fontId="0" fillId="0" borderId="0" xfId="0" applyProtection="1"/>
    <xf numFmtId="0" fontId="10" fillId="2" borderId="0" xfId="0" applyFont="1" applyFill="1" applyBorder="1" applyAlignment="1" applyProtection="1">
      <alignment horizontal="left" vertical="top" wrapText="1"/>
    </xf>
    <xf numFmtId="2" fontId="10" fillId="2" borderId="0" xfId="0" applyNumberFormat="1" applyFont="1" applyFill="1" applyBorder="1" applyAlignment="1" applyProtection="1">
      <alignment horizontal="center" vertical="top" wrapText="1"/>
    </xf>
    <xf numFmtId="0" fontId="0" fillId="0" borderId="0" xfId="0" applyFill="1" applyProtection="1"/>
    <xf numFmtId="0" fontId="5" fillId="2" borderId="0" xfId="0" applyFont="1" applyFill="1" applyAlignment="1" applyProtection="1">
      <alignment horizontal="center"/>
    </xf>
    <xf numFmtId="1" fontId="0" fillId="2" borderId="0" xfId="0" applyNumberFormat="1" applyFill="1" applyAlignment="1" applyProtection="1">
      <alignment horizontal="center"/>
    </xf>
    <xf numFmtId="0" fontId="10" fillId="2" borderId="0" xfId="0" applyFont="1" applyFill="1" applyBorder="1" applyAlignment="1" applyProtection="1">
      <alignment horizontal="center"/>
    </xf>
    <xf numFmtId="1" fontId="10" fillId="2" borderId="0" xfId="0" applyNumberFormat="1" applyFont="1" applyFill="1" applyProtection="1"/>
    <xf numFmtId="2" fontId="10" fillId="2" borderId="0" xfId="0" applyNumberFormat="1" applyFont="1" applyFill="1" applyBorder="1" applyAlignment="1" applyProtection="1">
      <alignment horizontal="left" vertical="top" wrapText="1"/>
    </xf>
    <xf numFmtId="0" fontId="0" fillId="2" borderId="0" xfId="0" applyFill="1" applyProtection="1"/>
    <xf numFmtId="0" fontId="0" fillId="0" borderId="0" xfId="0" applyAlignment="1" applyProtection="1">
      <alignment horizontal="center"/>
    </xf>
    <xf numFmtId="0" fontId="6" fillId="3" borderId="1" xfId="1" applyFont="1" applyFill="1" applyBorder="1" applyAlignment="1" applyProtection="1">
      <alignment horizontal="center"/>
      <protection locked="0"/>
    </xf>
    <xf numFmtId="0" fontId="5" fillId="3" borderId="0" xfId="0" applyFont="1" applyFill="1" applyBorder="1" applyAlignment="1" applyProtection="1">
      <alignment horizontal="center" vertical="top" wrapText="1"/>
      <protection locked="0"/>
    </xf>
    <xf numFmtId="0" fontId="0" fillId="3" borderId="0" xfId="0" applyFill="1" applyBorder="1" applyAlignment="1" applyProtection="1">
      <alignment horizontal="center"/>
      <protection locked="0"/>
    </xf>
    <xf numFmtId="0" fontId="0" fillId="3" borderId="0" xfId="0" applyFill="1" applyAlignment="1" applyProtection="1">
      <alignment horizontal="center"/>
      <protection locked="0"/>
    </xf>
    <xf numFmtId="1" fontId="2" fillId="3" borderId="0" xfId="1" applyNumberFormat="1" applyFont="1" applyFill="1" applyBorder="1" applyAlignment="1" applyProtection="1">
      <alignment horizontal="center" wrapText="1"/>
      <protection locked="0"/>
    </xf>
    <xf numFmtId="1" fontId="4" fillId="3" borderId="0" xfId="1" applyNumberFormat="1" applyFill="1" applyBorder="1" applyAlignment="1" applyProtection="1">
      <alignment horizontal="center" wrapText="1"/>
      <protection locked="0"/>
    </xf>
    <xf numFmtId="1" fontId="4" fillId="3" borderId="0" xfId="1" applyNumberFormat="1" applyFill="1" applyBorder="1" applyAlignment="1" applyProtection="1">
      <alignment horizontal="center"/>
      <protection locked="0"/>
    </xf>
    <xf numFmtId="2" fontId="0" fillId="2" borderId="0" xfId="2" applyNumberFormat="1" applyFont="1" applyFill="1" applyBorder="1" applyAlignment="1" applyProtection="1">
      <alignment horizontal="center"/>
    </xf>
    <xf numFmtId="9" fontId="9" fillId="2" borderId="0" xfId="2" applyFont="1" applyFill="1" applyBorder="1" applyAlignment="1" applyProtection="1">
      <alignment horizontal="center"/>
    </xf>
    <xf numFmtId="1" fontId="4" fillId="3" borderId="1" xfId="1" applyNumberFormat="1" applyFill="1" applyBorder="1" applyAlignment="1" applyProtection="1">
      <alignment horizontal="center" wrapText="1"/>
      <protection locked="0"/>
    </xf>
    <xf numFmtId="1" fontId="4" fillId="3" borderId="1" xfId="1" applyNumberFormat="1" applyFill="1" applyBorder="1" applyAlignment="1" applyProtection="1">
      <alignment horizontal="center"/>
      <protection locked="0"/>
    </xf>
    <xf numFmtId="1" fontId="6" fillId="3" borderId="1" xfId="1" applyNumberFormat="1" applyFont="1" applyFill="1" applyBorder="1" applyAlignment="1" applyProtection="1">
      <alignment horizontal="center" wrapText="1"/>
      <protection locked="0"/>
    </xf>
    <xf numFmtId="2" fontId="4" fillId="3" borderId="1" xfId="1" applyNumberFormat="1" applyFill="1" applyBorder="1" applyAlignment="1" applyProtection="1">
      <alignment horizontal="center" wrapText="1"/>
      <protection locked="0"/>
    </xf>
    <xf numFmtId="2" fontId="4" fillId="3" borderId="1" xfId="1" applyNumberFormat="1" applyFill="1" applyBorder="1" applyProtection="1">
      <protection locked="0"/>
    </xf>
    <xf numFmtId="2" fontId="6" fillId="3" borderId="1" xfId="1" applyNumberFormat="1" applyFont="1" applyFill="1" applyBorder="1" applyAlignment="1" applyProtection="1">
      <alignment horizontal="center" wrapText="1"/>
      <protection locked="0"/>
    </xf>
    <xf numFmtId="0" fontId="2" fillId="2" borderId="2" xfId="1" applyFont="1" applyFill="1" applyBorder="1" applyAlignment="1" applyProtection="1">
      <alignment horizontal="center" wrapText="1"/>
    </xf>
    <xf numFmtId="0" fontId="2" fillId="2" borderId="3" xfId="1" applyFont="1" applyFill="1" applyBorder="1" applyAlignment="1" applyProtection="1">
      <alignment horizontal="center" wrapText="1"/>
    </xf>
    <xf numFmtId="0" fontId="2" fillId="2" borderId="6" xfId="1" applyFont="1" applyFill="1" applyBorder="1" applyAlignment="1" applyProtection="1">
      <alignment horizontal="center" wrapText="1"/>
    </xf>
    <xf numFmtId="0" fontId="4" fillId="0" borderId="9" xfId="1" applyBorder="1" applyAlignment="1" applyProtection="1">
      <alignment horizontal="center"/>
    </xf>
    <xf numFmtId="0" fontId="4" fillId="0" borderId="10" xfId="1" applyBorder="1" applyAlignment="1" applyProtection="1">
      <alignment horizontal="center"/>
    </xf>
    <xf numFmtId="0" fontId="4" fillId="4" borderId="9" xfId="1" applyFont="1" applyFill="1" applyBorder="1" applyAlignment="1" applyProtection="1">
      <alignment horizontal="center"/>
    </xf>
    <xf numFmtId="0" fontId="4" fillId="4" borderId="0" xfId="1" applyFill="1" applyBorder="1" applyAlignment="1" applyProtection="1">
      <alignment horizontal="center" wrapText="1"/>
    </xf>
    <xf numFmtId="0" fontId="4" fillId="4" borderId="4" xfId="1" applyFont="1" applyFill="1" applyBorder="1" applyAlignment="1" applyProtection="1">
      <alignment horizontal="left"/>
    </xf>
    <xf numFmtId="164" fontId="4" fillId="4" borderId="5" xfId="1" applyNumberFormat="1" applyFill="1" applyBorder="1" applyAlignment="1" applyProtection="1">
      <alignment horizontal="center"/>
    </xf>
    <xf numFmtId="0" fontId="3" fillId="4" borderId="7" xfId="1" applyFont="1" applyFill="1" applyBorder="1" applyProtection="1"/>
    <xf numFmtId="164" fontId="4" fillId="4" borderId="8" xfId="1" applyNumberFormat="1" applyFill="1" applyBorder="1" applyAlignment="1" applyProtection="1">
      <alignment horizontal="center"/>
    </xf>
    <xf numFmtId="0" fontId="1" fillId="2" borderId="0" xfId="3" applyFill="1" applyAlignment="1">
      <alignment horizontal="center"/>
    </xf>
    <xf numFmtId="0" fontId="1" fillId="2" borderId="0" xfId="3" applyFill="1"/>
    <xf numFmtId="0" fontId="11" fillId="5" borderId="11" xfId="3" applyFont="1" applyFill="1" applyBorder="1" applyAlignment="1">
      <alignment horizontal="center" wrapText="1"/>
    </xf>
    <xf numFmtId="0" fontId="11" fillId="5" borderId="12" xfId="3" applyFont="1" applyFill="1" applyBorder="1" applyAlignment="1">
      <alignment horizontal="center"/>
    </xf>
    <xf numFmtId="0" fontId="1" fillId="2" borderId="13" xfId="3" applyFill="1" applyBorder="1" applyAlignment="1">
      <alignment horizontal="center"/>
    </xf>
    <xf numFmtId="0" fontId="1" fillId="2" borderId="13" xfId="3" applyFill="1" applyBorder="1" applyAlignment="1">
      <alignment wrapText="1"/>
    </xf>
    <xf numFmtId="0" fontId="1" fillId="2" borderId="13" xfId="3" applyFill="1" applyBorder="1" applyAlignment="1">
      <alignment horizontal="left" wrapText="1"/>
    </xf>
    <xf numFmtId="0" fontId="6" fillId="4" borderId="14" xfId="3" applyFont="1" applyFill="1" applyBorder="1" applyAlignment="1">
      <alignment horizontal="left"/>
    </xf>
    <xf numFmtId="0" fontId="1" fillId="2" borderId="2" xfId="3" applyFill="1" applyBorder="1" applyAlignment="1">
      <alignment horizontal="left" wrapText="1"/>
    </xf>
    <xf numFmtId="0" fontId="1" fillId="2" borderId="3" xfId="3" applyFill="1" applyBorder="1" applyAlignment="1">
      <alignment horizontal="left" wrapText="1"/>
    </xf>
    <xf numFmtId="0" fontId="1" fillId="2" borderId="6" xfId="3" applyFill="1" applyBorder="1" applyAlignment="1">
      <alignment horizontal="center"/>
    </xf>
    <xf numFmtId="0" fontId="4" fillId="4" borderId="3" xfId="1" applyFill="1" applyBorder="1" applyAlignment="1" applyProtection="1">
      <alignment horizontal="center" wrapText="1"/>
    </xf>
    <xf numFmtId="0" fontId="4" fillId="4" borderId="6" xfId="1" applyFill="1" applyBorder="1" applyAlignment="1" applyProtection="1">
      <alignment horizontal="center" wrapText="1"/>
    </xf>
    <xf numFmtId="0" fontId="2" fillId="4" borderId="1" xfId="1" applyFont="1" applyFill="1" applyBorder="1" applyAlignment="1" applyProtection="1">
      <alignment horizontal="center"/>
    </xf>
    <xf numFmtId="0" fontId="4" fillId="4" borderId="15" xfId="1" applyFont="1" applyFill="1" applyBorder="1" applyAlignment="1" applyProtection="1">
      <alignment horizontal="center"/>
    </xf>
    <xf numFmtId="0" fontId="5" fillId="4" borderId="15" xfId="0" applyFont="1" applyFill="1" applyBorder="1" applyAlignment="1" applyProtection="1">
      <alignment horizontal="center"/>
    </xf>
    <xf numFmtId="0" fontId="0" fillId="4" borderId="15" xfId="0" applyFill="1" applyBorder="1" applyAlignment="1" applyProtection="1">
      <alignment horizontal="center"/>
    </xf>
    <xf numFmtId="0" fontId="5" fillId="4" borderId="10" xfId="0" applyFont="1" applyFill="1" applyBorder="1" applyAlignment="1" applyProtection="1">
      <alignment horizontal="center"/>
    </xf>
  </cellXfs>
  <cellStyles count="4">
    <cellStyle name="Normal" xfId="0" builtinId="0"/>
    <cellStyle name="Normal 2" xfId="1"/>
    <cellStyle name="Normal 3" xfId="3"/>
    <cellStyle name="Percent 2" xfId="2"/>
  </cellStyles>
  <dxfs count="0"/>
  <tableStyles count="0" defaultTableStyle="TableStyleMedium9" defaultPivotStyle="PivotStyleLight16"/>
  <colors>
    <mruColors>
      <color rgb="FF81FFBA"/>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1:B12"/>
  <sheetViews>
    <sheetView zoomScaleNormal="100" workbookViewId="0">
      <selection activeCell="B17" sqref="B17"/>
    </sheetView>
  </sheetViews>
  <sheetFormatPr defaultRowHeight="15"/>
  <cols>
    <col min="1" max="1" width="5.140625" style="77" customWidth="1"/>
    <col min="2" max="2" width="104.85546875" style="76" customWidth="1"/>
    <col min="3" max="3" width="29.140625" style="77" customWidth="1"/>
    <col min="4" max="16384" width="9.140625" style="77"/>
  </cols>
  <sheetData>
    <row r="1" spans="2:2" ht="15.75" thickBot="1"/>
    <row r="2" spans="2:2">
      <c r="B2" s="78" t="s">
        <v>46</v>
      </c>
    </row>
    <row r="3" spans="2:2" ht="15.75" thickBot="1">
      <c r="B3" s="79"/>
    </row>
    <row r="4" spans="2:2" ht="19.5" customHeight="1">
      <c r="B4" s="80"/>
    </row>
    <row r="5" spans="2:2" ht="45">
      <c r="B5" s="81" t="s">
        <v>47</v>
      </c>
    </row>
    <row r="6" spans="2:2" ht="18.75" customHeight="1">
      <c r="B6" s="80"/>
    </row>
    <row r="7" spans="2:2" ht="28.5">
      <c r="B7" s="82" t="s">
        <v>48</v>
      </c>
    </row>
    <row r="8" spans="2:2">
      <c r="B8" s="80"/>
    </row>
    <row r="9" spans="2:2">
      <c r="B9" s="83" t="s">
        <v>49</v>
      </c>
    </row>
    <row r="10" spans="2:2" ht="51.75" customHeight="1">
      <c r="B10" s="84" t="s">
        <v>50</v>
      </c>
    </row>
    <row r="11" spans="2:2" ht="52.5" customHeight="1">
      <c r="B11" s="85" t="s">
        <v>51</v>
      </c>
    </row>
    <row r="12" spans="2:2">
      <c r="B12" s="86"/>
    </row>
  </sheetData>
  <mergeCells count="1">
    <mergeCell ref="B2:B3"/>
  </mergeCells>
  <pageMargins left="0.7" right="0.7" top="0.46" bottom="0.42"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Q337"/>
  <sheetViews>
    <sheetView zoomScaleNormal="100" workbookViewId="0">
      <selection activeCell="A36" sqref="A36"/>
    </sheetView>
  </sheetViews>
  <sheetFormatPr defaultRowHeight="15"/>
  <cols>
    <col min="1" max="1" width="50.7109375" style="14" customWidth="1"/>
    <col min="2" max="2" width="3.140625" style="1" customWidth="1"/>
    <col min="3" max="3" width="32" style="16" customWidth="1"/>
    <col min="4" max="4" width="23.7109375" style="21" customWidth="1"/>
    <col min="5" max="5" width="2.28515625" style="16" customWidth="1"/>
    <col min="6" max="6" width="19.5703125" style="16" customWidth="1"/>
    <col min="7" max="7" width="6.42578125" style="16" customWidth="1"/>
    <col min="8" max="8" width="11.28515625" style="9" customWidth="1"/>
    <col min="9" max="9" width="12.5703125" style="26" customWidth="1"/>
    <col min="10" max="10" width="16.7109375" style="26" customWidth="1"/>
    <col min="11" max="12" width="9.140625" style="9" customWidth="1"/>
    <col min="13" max="17" width="9.140625" style="9"/>
    <col min="18" max="16384" width="9.140625" style="15"/>
  </cols>
  <sheetData>
    <row r="1" spans="1:17" s="3" customFormat="1">
      <c r="A1" s="1"/>
      <c r="B1" s="1"/>
      <c r="C1" s="16"/>
      <c r="D1" s="21"/>
      <c r="E1" s="16"/>
      <c r="F1" s="16"/>
      <c r="G1" s="16"/>
      <c r="H1" s="9"/>
      <c r="I1" s="26"/>
      <c r="J1" s="26"/>
      <c r="K1" s="9"/>
      <c r="L1" s="9"/>
      <c r="M1" s="9"/>
      <c r="N1" s="9"/>
      <c r="O1" s="9"/>
      <c r="P1" s="9"/>
      <c r="Q1" s="9"/>
    </row>
    <row r="2" spans="1:17" ht="15" customHeight="1">
      <c r="A2" s="4" t="s">
        <v>52</v>
      </c>
      <c r="B2" s="12"/>
      <c r="C2" s="22" t="s">
        <v>5</v>
      </c>
      <c r="D2" s="50">
        <v>4</v>
      </c>
      <c r="E2" s="12"/>
      <c r="F2" s="6" t="s">
        <v>2</v>
      </c>
      <c r="G2" s="7">
        <v>0.05</v>
      </c>
    </row>
    <row r="3" spans="1:17">
      <c r="A3" s="8"/>
      <c r="B3" s="8"/>
      <c r="C3" s="18"/>
      <c r="D3" s="18"/>
      <c r="E3" s="8"/>
      <c r="F3" s="10"/>
      <c r="G3" s="57"/>
    </row>
    <row r="4" spans="1:17">
      <c r="A4" s="8" t="s">
        <v>3</v>
      </c>
      <c r="B4" s="8"/>
      <c r="C4" s="70" t="s">
        <v>6</v>
      </c>
      <c r="D4" s="23" t="s">
        <v>7</v>
      </c>
      <c r="E4" s="8"/>
      <c r="F4" s="23" t="s">
        <v>9</v>
      </c>
      <c r="G4" s="5"/>
      <c r="H4" s="30" t="s">
        <v>11</v>
      </c>
      <c r="I4" s="58" t="s">
        <v>12</v>
      </c>
      <c r="J4" s="29" t="s">
        <v>0</v>
      </c>
      <c r="K4" s="26" t="s">
        <v>14</v>
      </c>
    </row>
    <row r="5" spans="1:17" ht="15" customHeight="1">
      <c r="A5" s="65" t="s">
        <v>19</v>
      </c>
      <c r="B5" s="5"/>
      <c r="C5" s="71" t="str">
        <f>IF(D2&gt;0,"Response 1"," ")</f>
        <v>Response 1</v>
      </c>
      <c r="D5" s="59">
        <v>20</v>
      </c>
      <c r="E5" s="17"/>
      <c r="F5" s="62">
        <v>0.02</v>
      </c>
      <c r="G5" s="5"/>
      <c r="H5" s="27">
        <f>D5</f>
        <v>20</v>
      </c>
      <c r="I5" s="28">
        <f>F5*$D$21</f>
        <v>66.52</v>
      </c>
      <c r="J5" s="29">
        <f>IF(H5&gt;0,(H5-I5)^2/I5,0)</f>
        <v>32.533229104028862</v>
      </c>
      <c r="K5" s="9">
        <f>IF(D5&gt;0,IF(D5&lt;5,0,1))</f>
        <v>1</v>
      </c>
    </row>
    <row r="6" spans="1:17">
      <c r="A6" s="66"/>
      <c r="B6" s="5"/>
      <c r="C6" s="71" t="str">
        <f>IF(D2&gt;1,"Response 2"," ")</f>
        <v>Response 2</v>
      </c>
      <c r="D6" s="59">
        <v>932</v>
      </c>
      <c r="E6" s="17"/>
      <c r="F6" s="62">
        <v>0.39</v>
      </c>
      <c r="G6" s="5"/>
      <c r="H6" s="27">
        <f t="shared" ref="H6:H20" si="0">D6</f>
        <v>932</v>
      </c>
      <c r="I6" s="28">
        <f t="shared" ref="I6:I20" si="1">F6*$D$21</f>
        <v>1297.1400000000001</v>
      </c>
      <c r="J6" s="29">
        <f t="shared" ref="J6:J20" si="2">IF(H6&gt;0,(H6-I6)^2/I6,0)</f>
        <v>102.78552785358562</v>
      </c>
      <c r="K6" s="9">
        <f t="shared" ref="K6:K20" si="3">IF(D6&gt;0,IF(D6&lt;5,0,1))</f>
        <v>1</v>
      </c>
    </row>
    <row r="7" spans="1:17">
      <c r="A7" s="66"/>
      <c r="B7" s="5"/>
      <c r="C7" s="71" t="str">
        <f>IF(D2&gt;2,"Response 3"," ")</f>
        <v>Response 3</v>
      </c>
      <c r="D7" s="59">
        <v>1374</v>
      </c>
      <c r="E7" s="17"/>
      <c r="F7" s="62">
        <v>0.36</v>
      </c>
      <c r="G7" s="5"/>
      <c r="H7" s="27">
        <f t="shared" si="0"/>
        <v>1374</v>
      </c>
      <c r="I7" s="28">
        <f t="shared" si="1"/>
        <v>1197.3599999999999</v>
      </c>
      <c r="J7" s="29">
        <f t="shared" si="2"/>
        <v>26.058737221888183</v>
      </c>
      <c r="K7" s="9">
        <f t="shared" si="3"/>
        <v>1</v>
      </c>
    </row>
    <row r="8" spans="1:17">
      <c r="A8" s="66"/>
      <c r="B8" s="5"/>
      <c r="C8" s="71" t="str">
        <f>IF(D2&gt;3,"Response 4"," ")</f>
        <v>Response 4</v>
      </c>
      <c r="D8" s="59">
        <v>1000</v>
      </c>
      <c r="E8" s="17"/>
      <c r="F8" s="62">
        <v>0.23</v>
      </c>
      <c r="G8" s="5"/>
      <c r="H8" s="27">
        <f t="shared" si="0"/>
        <v>1000</v>
      </c>
      <c r="I8" s="28">
        <f t="shared" si="1"/>
        <v>764.98</v>
      </c>
      <c r="J8" s="29">
        <f t="shared" si="2"/>
        <v>72.203718267144225</v>
      </c>
      <c r="K8" s="9">
        <f t="shared" si="3"/>
        <v>1</v>
      </c>
    </row>
    <row r="9" spans="1:17">
      <c r="A9" s="66"/>
      <c r="B9" s="5"/>
      <c r="C9" s="71" t="str">
        <f>IF(D2&gt;4,"Response 5"," ")</f>
        <v xml:space="preserve"> </v>
      </c>
      <c r="D9" s="59"/>
      <c r="E9" s="17"/>
      <c r="F9" s="62"/>
      <c r="G9" s="5"/>
      <c r="H9" s="27">
        <f t="shared" si="0"/>
        <v>0</v>
      </c>
      <c r="I9" s="28">
        <f t="shared" si="1"/>
        <v>0</v>
      </c>
      <c r="J9" s="29">
        <f t="shared" si="2"/>
        <v>0</v>
      </c>
      <c r="K9" s="9" t="b">
        <f t="shared" si="3"/>
        <v>0</v>
      </c>
    </row>
    <row r="10" spans="1:17">
      <c r="A10" s="66"/>
      <c r="B10" s="5"/>
      <c r="C10" s="71" t="str">
        <f>IF(D2&gt;5,"Response 6"," ")</f>
        <v xml:space="preserve"> </v>
      </c>
      <c r="D10" s="59"/>
      <c r="E10" s="17"/>
      <c r="F10" s="62"/>
      <c r="G10" s="5"/>
      <c r="H10" s="27">
        <f t="shared" si="0"/>
        <v>0</v>
      </c>
      <c r="I10" s="28">
        <f t="shared" si="1"/>
        <v>0</v>
      </c>
      <c r="J10" s="29">
        <f t="shared" si="2"/>
        <v>0</v>
      </c>
      <c r="K10" s="9" t="b">
        <f t="shared" si="3"/>
        <v>0</v>
      </c>
    </row>
    <row r="11" spans="1:17">
      <c r="A11" s="66"/>
      <c r="B11" s="5"/>
      <c r="C11" s="71" t="str">
        <f>IF(D2&gt;6,"Response 7"," ")</f>
        <v xml:space="preserve"> </v>
      </c>
      <c r="D11" s="59"/>
      <c r="E11" s="17"/>
      <c r="F11" s="62"/>
      <c r="G11" s="5"/>
      <c r="H11" s="27">
        <f t="shared" si="0"/>
        <v>0</v>
      </c>
      <c r="I11" s="28">
        <f t="shared" si="1"/>
        <v>0</v>
      </c>
      <c r="J11" s="29">
        <f t="shared" si="2"/>
        <v>0</v>
      </c>
      <c r="K11" s="9" t="b">
        <f t="shared" si="3"/>
        <v>0</v>
      </c>
    </row>
    <row r="12" spans="1:17">
      <c r="A12" s="66"/>
      <c r="B12" s="5"/>
      <c r="C12" s="71" t="str">
        <f>IF(D2&gt;7,"Response 8"," ")</f>
        <v xml:space="preserve"> </v>
      </c>
      <c r="D12" s="59"/>
      <c r="E12" s="17"/>
      <c r="F12" s="62"/>
      <c r="G12" s="1"/>
      <c r="H12" s="27">
        <f t="shared" si="0"/>
        <v>0</v>
      </c>
      <c r="I12" s="28">
        <f t="shared" si="1"/>
        <v>0</v>
      </c>
      <c r="J12" s="29">
        <f t="shared" si="2"/>
        <v>0</v>
      </c>
      <c r="K12" s="9" t="b">
        <f t="shared" si="3"/>
        <v>0</v>
      </c>
    </row>
    <row r="13" spans="1:17">
      <c r="A13" s="66"/>
      <c r="B13" s="5"/>
      <c r="C13" s="71" t="str">
        <f>IF(D2&gt;8,"Response 9"," ")</f>
        <v xml:space="preserve"> </v>
      </c>
      <c r="D13" s="59"/>
      <c r="E13" s="17"/>
      <c r="F13" s="62"/>
      <c r="G13" s="1"/>
      <c r="H13" s="27">
        <f t="shared" si="0"/>
        <v>0</v>
      </c>
      <c r="I13" s="28">
        <f t="shared" si="1"/>
        <v>0</v>
      </c>
      <c r="J13" s="29">
        <f t="shared" si="2"/>
        <v>0</v>
      </c>
      <c r="K13" s="9" t="b">
        <f t="shared" si="3"/>
        <v>0</v>
      </c>
    </row>
    <row r="14" spans="1:17">
      <c r="A14" s="66"/>
      <c r="B14" s="5"/>
      <c r="C14" s="71" t="str">
        <f>IF(D2&gt;9,"Response 10"," ")</f>
        <v xml:space="preserve"> </v>
      </c>
      <c r="D14" s="59"/>
      <c r="E14" s="17"/>
      <c r="F14" s="62"/>
      <c r="G14" s="1"/>
      <c r="H14" s="27">
        <f t="shared" si="0"/>
        <v>0</v>
      </c>
      <c r="I14" s="28">
        <f t="shared" si="1"/>
        <v>0</v>
      </c>
      <c r="J14" s="29">
        <f t="shared" si="2"/>
        <v>0</v>
      </c>
      <c r="K14" s="9" t="b">
        <f t="shared" si="3"/>
        <v>0</v>
      </c>
    </row>
    <row r="15" spans="1:17">
      <c r="A15" s="66"/>
      <c r="B15" s="5"/>
      <c r="C15" s="71" t="str">
        <f>IF(D2&gt;10,"Response 11"," ")</f>
        <v xml:space="preserve"> </v>
      </c>
      <c r="D15" s="59"/>
      <c r="E15" s="17"/>
      <c r="F15" s="62"/>
      <c r="G15" s="1"/>
      <c r="H15" s="27">
        <f t="shared" si="0"/>
        <v>0</v>
      </c>
      <c r="I15" s="28">
        <f t="shared" si="1"/>
        <v>0</v>
      </c>
      <c r="J15" s="29">
        <f t="shared" si="2"/>
        <v>0</v>
      </c>
      <c r="K15" s="9" t="b">
        <f t="shared" si="3"/>
        <v>0</v>
      </c>
    </row>
    <row r="16" spans="1:17">
      <c r="A16" s="66"/>
      <c r="C16" s="71" t="str">
        <f>IF(D2&gt;11,"Response 12"," ")</f>
        <v xml:space="preserve"> </v>
      </c>
      <c r="D16" s="60"/>
      <c r="F16" s="63"/>
      <c r="G16" s="1"/>
      <c r="H16" s="27">
        <f t="shared" si="0"/>
        <v>0</v>
      </c>
      <c r="I16" s="28">
        <f t="shared" si="1"/>
        <v>0</v>
      </c>
      <c r="J16" s="29">
        <f t="shared" si="2"/>
        <v>0</v>
      </c>
      <c r="K16" s="9" t="b">
        <f t="shared" si="3"/>
        <v>0</v>
      </c>
    </row>
    <row r="17" spans="1:11">
      <c r="A17" s="66"/>
      <c r="B17" s="24"/>
      <c r="C17" s="71" t="str">
        <f>IF(D2&gt;12,"Response 13"," ")</f>
        <v xml:space="preserve"> </v>
      </c>
      <c r="D17" s="61"/>
      <c r="E17" s="19"/>
      <c r="F17" s="64"/>
      <c r="G17" s="1"/>
      <c r="H17" s="27">
        <f t="shared" si="0"/>
        <v>0</v>
      </c>
      <c r="I17" s="28">
        <f t="shared" si="1"/>
        <v>0</v>
      </c>
      <c r="J17" s="29">
        <f t="shared" si="2"/>
        <v>0</v>
      </c>
      <c r="K17" s="9" t="b">
        <f t="shared" si="3"/>
        <v>0</v>
      </c>
    </row>
    <row r="18" spans="1:11">
      <c r="A18" s="67"/>
      <c r="B18" s="24"/>
      <c r="C18" s="71" t="str">
        <f>IF(D2&gt;13,"Response 14"," ")</f>
        <v xml:space="preserve"> </v>
      </c>
      <c r="D18" s="61"/>
      <c r="E18" s="19"/>
      <c r="F18" s="64"/>
      <c r="G18" s="1"/>
      <c r="H18" s="27">
        <f t="shared" si="0"/>
        <v>0</v>
      </c>
      <c r="I18" s="28">
        <f t="shared" si="1"/>
        <v>0</v>
      </c>
      <c r="J18" s="29">
        <f t="shared" si="2"/>
        <v>0</v>
      </c>
      <c r="K18" s="9" t="b">
        <f t="shared" si="3"/>
        <v>0</v>
      </c>
    </row>
    <row r="19" spans="1:11">
      <c r="A19" s="1"/>
      <c r="C19" s="71"/>
      <c r="D19" s="60"/>
      <c r="F19" s="63"/>
      <c r="G19" s="1"/>
      <c r="H19" s="27">
        <f t="shared" si="0"/>
        <v>0</v>
      </c>
      <c r="I19" s="28">
        <f t="shared" si="1"/>
        <v>0</v>
      </c>
      <c r="J19" s="29">
        <f t="shared" si="2"/>
        <v>0</v>
      </c>
      <c r="K19" s="9" t="b">
        <f t="shared" si="3"/>
        <v>0</v>
      </c>
    </row>
    <row r="20" spans="1:11">
      <c r="A20" s="1"/>
      <c r="C20" s="71" t="str">
        <f>IF(D2&gt;15,"Too Many Response Options !"," ")</f>
        <v xml:space="preserve"> </v>
      </c>
      <c r="D20" s="60"/>
      <c r="F20" s="63"/>
      <c r="G20" s="1"/>
      <c r="H20" s="27">
        <f t="shared" si="0"/>
        <v>0</v>
      </c>
      <c r="I20" s="28">
        <f t="shared" si="1"/>
        <v>0</v>
      </c>
      <c r="J20" s="29">
        <f t="shared" si="2"/>
        <v>0</v>
      </c>
      <c r="K20" s="9" t="b">
        <f t="shared" si="3"/>
        <v>0</v>
      </c>
    </row>
    <row r="21" spans="1:11">
      <c r="A21" s="1"/>
      <c r="C21" s="20" t="s">
        <v>8</v>
      </c>
      <c r="D21" s="2">
        <f>SUM(D5:D20)</f>
        <v>3326</v>
      </c>
      <c r="E21" s="1"/>
      <c r="F21" s="1"/>
      <c r="G21" s="1"/>
      <c r="J21" s="26">
        <f>SUM(J5:J20)</f>
        <v>233.58121244664687</v>
      </c>
      <c r="K21" s="9">
        <f>COUNTIF(K5:K20,"0")</f>
        <v>0</v>
      </c>
    </row>
    <row r="22" spans="1:11">
      <c r="A22" s="1"/>
      <c r="C22" s="5"/>
      <c r="D22" s="2"/>
      <c r="E22" s="1"/>
      <c r="F22" s="1"/>
      <c r="G22" s="1"/>
    </row>
    <row r="23" spans="1:11">
      <c r="A23" s="1"/>
      <c r="C23" s="12" t="s">
        <v>4</v>
      </c>
      <c r="D23" s="11"/>
      <c r="E23" s="1"/>
      <c r="F23" s="1"/>
      <c r="G23" s="1"/>
    </row>
    <row r="24" spans="1:11">
      <c r="A24" s="1"/>
      <c r="C24" s="72" t="s">
        <v>10</v>
      </c>
      <c r="D24" s="73">
        <f>$J$21</f>
        <v>233.58121244664687</v>
      </c>
      <c r="E24" s="1"/>
      <c r="F24" s="1"/>
      <c r="G24" s="1"/>
    </row>
    <row r="25" spans="1:11">
      <c r="A25" s="1"/>
      <c r="C25" s="74" t="s">
        <v>1</v>
      </c>
      <c r="D25" s="75">
        <f>CHIDIST(D24,D2-1)</f>
        <v>2.3253626183685697E-50</v>
      </c>
      <c r="E25" s="1"/>
      <c r="F25" s="1"/>
      <c r="G25" s="1"/>
    </row>
    <row r="26" spans="1:11">
      <c r="A26" s="1"/>
      <c r="C26" s="1"/>
      <c r="D26" s="2"/>
      <c r="E26" s="1"/>
      <c r="F26" s="1"/>
      <c r="G26" s="1"/>
    </row>
    <row r="27" spans="1:11">
      <c r="A27" s="1"/>
      <c r="C27" s="25" t="s">
        <v>13</v>
      </c>
      <c r="D27" s="2"/>
      <c r="E27" s="1"/>
      <c r="F27" s="13" t="str">
        <f>IF(SUM(F5:F20)=1," ","Expected Proportions Must Sum to 1.0")</f>
        <v xml:space="preserve"> </v>
      </c>
      <c r="G27" s="1"/>
    </row>
    <row r="28" spans="1:11">
      <c r="A28" s="1"/>
      <c r="C28" s="13" t="str">
        <f>IF(K21=1,"Violation of Minimum Sample Size"," ")</f>
        <v xml:space="preserve"> </v>
      </c>
      <c r="D28" s="2"/>
      <c r="E28" s="1"/>
      <c r="F28" s="1"/>
      <c r="G28" s="1"/>
    </row>
    <row r="29" spans="1:11">
      <c r="A29" s="1"/>
      <c r="C29" s="1"/>
      <c r="D29" s="2"/>
      <c r="E29" s="1"/>
      <c r="F29" s="1"/>
      <c r="G29" s="1"/>
    </row>
    <row r="30" spans="1:11">
      <c r="A30" s="1"/>
      <c r="C30" s="1"/>
      <c r="D30" s="2"/>
      <c r="E30" s="1"/>
      <c r="F30" s="1"/>
      <c r="G30" s="1"/>
    </row>
    <row r="31" spans="1:11">
      <c r="A31" s="1"/>
      <c r="C31" s="1"/>
      <c r="D31" s="2"/>
      <c r="E31" s="1"/>
      <c r="F31" s="1"/>
      <c r="G31" s="1"/>
    </row>
    <row r="32" spans="1:11">
      <c r="A32" s="1"/>
      <c r="C32" s="1"/>
      <c r="D32" s="2"/>
      <c r="E32" s="1"/>
      <c r="F32" s="1"/>
      <c r="G32" s="1"/>
    </row>
    <row r="33" spans="1:7">
      <c r="A33" s="1"/>
      <c r="C33" s="1"/>
      <c r="D33" s="2"/>
      <c r="E33" s="1"/>
      <c r="F33" s="1"/>
      <c r="G33" s="1"/>
    </row>
    <row r="34" spans="1:7">
      <c r="A34" s="1"/>
      <c r="C34" s="1"/>
      <c r="D34" s="2"/>
      <c r="E34" s="1"/>
      <c r="F34" s="1"/>
      <c r="G34" s="1"/>
    </row>
    <row r="35" spans="1:7">
      <c r="A35" s="1"/>
      <c r="C35" s="1"/>
      <c r="D35" s="2"/>
      <c r="E35" s="1"/>
      <c r="F35" s="1"/>
      <c r="G35" s="1"/>
    </row>
    <row r="36" spans="1:7">
      <c r="A36" s="1"/>
      <c r="C36" s="1"/>
      <c r="D36" s="2"/>
      <c r="E36" s="1"/>
      <c r="F36" s="1"/>
      <c r="G36" s="1"/>
    </row>
    <row r="37" spans="1:7">
      <c r="A37" s="1"/>
      <c r="C37" s="1"/>
      <c r="D37" s="2"/>
      <c r="E37" s="1"/>
      <c r="F37" s="1"/>
      <c r="G37" s="1"/>
    </row>
    <row r="38" spans="1:7">
      <c r="A38" s="1"/>
      <c r="C38" s="1"/>
      <c r="D38" s="2"/>
      <c r="E38" s="1"/>
      <c r="F38" s="1"/>
      <c r="G38" s="1"/>
    </row>
    <row r="39" spans="1:7">
      <c r="A39" s="1"/>
      <c r="C39" s="1"/>
      <c r="D39" s="2"/>
      <c r="E39" s="1"/>
      <c r="F39" s="1"/>
      <c r="G39" s="1"/>
    </row>
    <row r="40" spans="1:7">
      <c r="A40" s="1"/>
      <c r="C40" s="1"/>
      <c r="D40" s="2"/>
      <c r="E40" s="1"/>
      <c r="F40" s="1"/>
      <c r="G40" s="1"/>
    </row>
    <row r="41" spans="1:7">
      <c r="A41" s="1"/>
      <c r="C41" s="1"/>
      <c r="D41" s="2"/>
      <c r="E41" s="1"/>
      <c r="F41" s="1"/>
      <c r="G41" s="1"/>
    </row>
    <row r="42" spans="1:7">
      <c r="A42" s="1"/>
      <c r="C42" s="1"/>
      <c r="D42" s="2"/>
      <c r="E42" s="1"/>
      <c r="F42" s="1"/>
      <c r="G42" s="1"/>
    </row>
    <row r="43" spans="1:7">
      <c r="A43" s="1"/>
      <c r="C43" s="1"/>
      <c r="D43" s="2"/>
      <c r="E43" s="1"/>
      <c r="F43" s="1"/>
      <c r="G43" s="1"/>
    </row>
    <row r="44" spans="1:7">
      <c r="A44" s="1"/>
      <c r="C44" s="1"/>
      <c r="D44" s="2"/>
      <c r="E44" s="1"/>
      <c r="F44" s="1"/>
      <c r="G44" s="1"/>
    </row>
    <row r="45" spans="1:7">
      <c r="A45" s="1"/>
      <c r="C45" s="1"/>
      <c r="D45" s="2"/>
      <c r="E45" s="1"/>
      <c r="F45" s="1"/>
    </row>
    <row r="46" spans="1:7">
      <c r="A46" s="1"/>
    </row>
    <row r="47" spans="1:7">
      <c r="A47" s="1"/>
    </row>
    <row r="48" spans="1:7">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7">
      <c r="A321" s="1"/>
    </row>
    <row r="322" spans="1:17">
      <c r="A322" s="1"/>
    </row>
    <row r="323" spans="1:17">
      <c r="A323" s="1"/>
    </row>
    <row r="324" spans="1:17">
      <c r="A324" s="1"/>
    </row>
    <row r="325" spans="1:17">
      <c r="A325" s="1"/>
    </row>
    <row r="326" spans="1:17">
      <c r="A326" s="1"/>
    </row>
    <row r="327" spans="1:17">
      <c r="A327" s="1"/>
    </row>
    <row r="328" spans="1:17">
      <c r="A328" s="1"/>
    </row>
    <row r="329" spans="1:17">
      <c r="A329" s="1"/>
    </row>
    <row r="330" spans="1:17">
      <c r="A330" s="1"/>
    </row>
    <row r="331" spans="1:17">
      <c r="A331" s="1"/>
    </row>
    <row r="332" spans="1:17">
      <c r="A332" s="1"/>
    </row>
    <row r="333" spans="1:17">
      <c r="A333" s="1"/>
    </row>
    <row r="334" spans="1:17">
      <c r="A334" s="1"/>
    </row>
    <row r="335" spans="1:17">
      <c r="A335" s="1"/>
    </row>
    <row r="336" spans="1:17" s="3" customFormat="1">
      <c r="A336" s="1"/>
      <c r="B336" s="1"/>
      <c r="C336" s="16"/>
      <c r="D336" s="21"/>
      <c r="E336" s="16"/>
      <c r="F336" s="16"/>
      <c r="G336" s="16"/>
      <c r="H336" s="9"/>
      <c r="I336" s="26"/>
      <c r="J336" s="26"/>
      <c r="K336" s="9"/>
      <c r="L336" s="9"/>
      <c r="M336" s="9"/>
      <c r="N336" s="9"/>
      <c r="O336" s="9"/>
      <c r="P336" s="9"/>
      <c r="Q336" s="9"/>
    </row>
    <row r="337" spans="1:17" s="3" customFormat="1">
      <c r="A337" s="14"/>
      <c r="B337" s="1"/>
      <c r="C337" s="16"/>
      <c r="D337" s="21"/>
      <c r="E337" s="16"/>
      <c r="F337" s="16"/>
      <c r="G337" s="16"/>
      <c r="H337" s="9"/>
      <c r="I337" s="26"/>
      <c r="J337" s="26"/>
      <c r="K337" s="9"/>
      <c r="L337" s="9"/>
      <c r="M337" s="9"/>
      <c r="N337" s="9"/>
      <c r="O337" s="9"/>
      <c r="P337" s="9"/>
      <c r="Q337" s="9"/>
    </row>
  </sheetData>
  <sheetProtection password="A49F" sheet="1" objects="1" scenarios="1"/>
  <mergeCells count="1">
    <mergeCell ref="A5:A18"/>
  </mergeCells>
  <pageMargins left="0.7" right="0.7" top="0.75" bottom="0.75" header="0.3" footer="0.3"/>
  <pageSetup scale="89" orientation="landscape"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1:AI331"/>
  <sheetViews>
    <sheetView tabSelected="1" zoomScaleNormal="100" workbookViewId="0">
      <selection activeCell="F5" sqref="F5"/>
    </sheetView>
  </sheetViews>
  <sheetFormatPr defaultRowHeight="15"/>
  <cols>
    <col min="1" max="1" width="51.7109375" style="14" customWidth="1"/>
    <col min="2" max="2" width="3.28515625" style="39" customWidth="1"/>
    <col min="3" max="3" width="22.7109375" style="39" customWidth="1"/>
    <col min="4" max="4" width="11.85546875" style="49" customWidth="1"/>
    <col min="5" max="6" width="11.42578125" style="49" customWidth="1"/>
    <col min="7" max="13" width="11.28515625" style="49" customWidth="1"/>
    <col min="14" max="14" width="17.5703125" style="49" customWidth="1"/>
    <col min="15" max="15" width="13" style="49" customWidth="1"/>
    <col min="16" max="16" width="9.140625" style="35"/>
    <col min="17" max="17" width="15.28515625" style="36" customWidth="1"/>
    <col min="18" max="18" width="12.42578125" style="38" customWidth="1"/>
    <col min="19" max="19" width="11.42578125" style="38" customWidth="1"/>
    <col min="20" max="20" width="9.7109375" style="38" customWidth="1"/>
    <col min="21" max="21" width="9.140625" style="38" customWidth="1"/>
    <col min="22" max="30" width="9.140625" style="38"/>
    <col min="31" max="35" width="9.140625" style="39"/>
  </cols>
  <sheetData>
    <row r="1" spans="1:35" ht="29.25" customHeight="1">
      <c r="A1" s="1"/>
      <c r="B1" s="1"/>
      <c r="C1" s="1"/>
      <c r="D1" s="2"/>
      <c r="E1" s="34"/>
      <c r="F1" s="34"/>
      <c r="G1" s="34"/>
      <c r="H1" s="34"/>
      <c r="I1" s="34"/>
      <c r="J1" s="34"/>
      <c r="K1" s="34"/>
      <c r="L1" s="34"/>
      <c r="M1" s="34"/>
      <c r="N1" s="34"/>
      <c r="O1" s="34"/>
      <c r="R1" s="37"/>
      <c r="S1" s="37"/>
      <c r="T1" s="37"/>
      <c r="U1" s="37"/>
      <c r="V1" s="37"/>
    </row>
    <row r="2" spans="1:35" ht="15.2" customHeight="1">
      <c r="A2" s="4" t="s">
        <v>53</v>
      </c>
      <c r="B2" s="12"/>
      <c r="C2" s="31" t="s">
        <v>16</v>
      </c>
      <c r="D2" s="50">
        <v>3</v>
      </c>
      <c r="E2" s="34"/>
      <c r="F2" s="68" t="s">
        <v>2</v>
      </c>
      <c r="G2" s="69"/>
      <c r="H2" s="7">
        <v>0.05</v>
      </c>
      <c r="I2" s="34"/>
      <c r="J2" s="34"/>
      <c r="K2" s="34"/>
      <c r="L2" s="34"/>
      <c r="M2" s="34"/>
      <c r="N2" s="34"/>
      <c r="O2" s="34"/>
      <c r="Q2" s="40"/>
      <c r="R2" s="41"/>
      <c r="S2" s="41"/>
      <c r="T2" s="41"/>
      <c r="U2" s="35"/>
      <c r="AE2" s="42"/>
      <c r="AF2" s="42"/>
      <c r="AG2" s="42"/>
      <c r="AH2" s="42"/>
      <c r="AI2" s="42"/>
    </row>
    <row r="3" spans="1:35" ht="15.2" customHeight="1">
      <c r="A3" s="8"/>
      <c r="B3" s="8"/>
      <c r="C3" s="31" t="s">
        <v>15</v>
      </c>
      <c r="D3" s="50">
        <v>2</v>
      </c>
      <c r="E3" s="34"/>
      <c r="F3" s="34"/>
      <c r="G3" s="34"/>
      <c r="H3" s="34"/>
      <c r="I3" s="34"/>
      <c r="J3" s="34"/>
      <c r="K3" s="34"/>
      <c r="L3" s="34"/>
      <c r="M3" s="34"/>
      <c r="N3" s="34"/>
      <c r="O3" s="34"/>
      <c r="Q3" s="40"/>
      <c r="R3" s="41"/>
      <c r="S3" s="41"/>
      <c r="T3" s="41"/>
      <c r="U3" s="35"/>
      <c r="AE3" s="42"/>
      <c r="AF3" s="42"/>
      <c r="AG3" s="42"/>
      <c r="AH3" s="42"/>
      <c r="AI3" s="42"/>
    </row>
    <row r="4" spans="1:35" ht="15.2" customHeight="1">
      <c r="A4" s="8" t="s">
        <v>3</v>
      </c>
      <c r="B4" s="8"/>
      <c r="C4" s="8"/>
      <c r="D4" s="8"/>
      <c r="E4" s="34"/>
      <c r="F4" s="34"/>
      <c r="G4" s="34"/>
      <c r="H4" s="34"/>
      <c r="I4" s="34"/>
      <c r="J4" s="34"/>
      <c r="K4" s="34"/>
      <c r="L4" s="34"/>
      <c r="M4" s="34"/>
      <c r="N4" s="34"/>
      <c r="O4" s="34"/>
      <c r="Q4" s="40" t="s">
        <v>32</v>
      </c>
      <c r="R4" s="41"/>
      <c r="S4" s="41"/>
      <c r="T4" s="41"/>
      <c r="U4" s="35"/>
      <c r="AE4" s="42"/>
      <c r="AF4" s="42"/>
      <c r="AG4" s="42"/>
      <c r="AH4" s="42"/>
      <c r="AI4" s="42"/>
    </row>
    <row r="5" spans="1:35" s="32" customFormat="1" ht="15.2" customHeight="1">
      <c r="A5" s="65" t="s">
        <v>20</v>
      </c>
      <c r="B5" s="5"/>
      <c r="C5" s="89" t="s">
        <v>17</v>
      </c>
      <c r="D5" s="90" t="str">
        <f>IF(D3&gt;0,"Col 1"," ")</f>
        <v>Col 1</v>
      </c>
      <c r="E5" s="90" t="str">
        <f>IF(D3&gt;1,"Col 2"," ")</f>
        <v>Col 2</v>
      </c>
      <c r="F5" s="91" t="str">
        <f>IF(D3&gt;2,"Col 3"," ")</f>
        <v xml:space="preserve"> </v>
      </c>
      <c r="G5" s="92" t="str">
        <f>IF(D3&gt;3,"Col 4"," ")</f>
        <v xml:space="preserve"> </v>
      </c>
      <c r="H5" s="92" t="str">
        <f>IF(D3&gt;4,"Col 5"," ")</f>
        <v xml:space="preserve"> </v>
      </c>
      <c r="I5" s="92" t="str">
        <f>IF(D3&gt;5,"Col 6"," ")</f>
        <v xml:space="preserve"> </v>
      </c>
      <c r="J5" s="92" t="str">
        <f>IF(D3&gt;6,"Col 7"," ")</f>
        <v xml:space="preserve"> </v>
      </c>
      <c r="K5" s="92" t="str">
        <f>IF(D3&gt;7,"Col 8"," ")</f>
        <v xml:space="preserve"> </v>
      </c>
      <c r="L5" s="91" t="str">
        <f>IF(D3&gt;8,"Col 9"," ")</f>
        <v xml:space="preserve"> </v>
      </c>
      <c r="M5" s="92" t="str">
        <f>IF(D3&gt;9,"Col 10"," ")</f>
        <v xml:space="preserve"> </v>
      </c>
      <c r="N5" s="93" t="str">
        <f>IF(D3&gt;10,"Too Many Columns!"," ")</f>
        <v xml:space="preserve"> </v>
      </c>
      <c r="O5" s="43" t="s">
        <v>44</v>
      </c>
      <c r="P5" s="35"/>
      <c r="Q5" s="40" t="s">
        <v>21</v>
      </c>
      <c r="R5" s="41" t="s">
        <v>33</v>
      </c>
      <c r="S5" s="41" t="s">
        <v>34</v>
      </c>
      <c r="T5" s="41" t="s">
        <v>35</v>
      </c>
      <c r="U5" s="35" t="s">
        <v>36</v>
      </c>
      <c r="V5" s="41" t="s">
        <v>37</v>
      </c>
      <c r="W5" s="41" t="s">
        <v>38</v>
      </c>
      <c r="X5" s="41" t="s">
        <v>39</v>
      </c>
      <c r="Y5" s="41" t="s">
        <v>40</v>
      </c>
      <c r="Z5" s="41" t="s">
        <v>41</v>
      </c>
      <c r="AA5" s="41" t="s">
        <v>42</v>
      </c>
      <c r="AB5" s="38" t="s">
        <v>43</v>
      </c>
      <c r="AC5" s="38"/>
      <c r="AD5" s="38"/>
      <c r="AE5" s="42"/>
      <c r="AF5" s="42"/>
      <c r="AG5" s="42"/>
      <c r="AH5" s="42"/>
      <c r="AI5" s="42"/>
    </row>
    <row r="6" spans="1:35" ht="15.2" customHeight="1">
      <c r="A6" s="66"/>
      <c r="B6" s="5"/>
      <c r="C6" s="87" t="str">
        <f>IF(D2&gt;0,"Row 1"," ")</f>
        <v>Row 1</v>
      </c>
      <c r="D6" s="51">
        <v>23</v>
      </c>
      <c r="E6" s="51">
        <v>27</v>
      </c>
      <c r="F6" s="51"/>
      <c r="G6" s="52"/>
      <c r="H6" s="52"/>
      <c r="I6" s="53"/>
      <c r="J6" s="53"/>
      <c r="K6" s="53"/>
      <c r="L6" s="53"/>
      <c r="M6" s="53"/>
      <c r="N6" s="53"/>
      <c r="O6" s="44">
        <f>SUM(D6:M6)</f>
        <v>50</v>
      </c>
      <c r="Q6" s="40" t="s">
        <v>22</v>
      </c>
      <c r="R6" s="45">
        <f>$AB6*R$16/$AB$16</f>
        <v>21.333333333333332</v>
      </c>
      <c r="S6" s="45">
        <f t="shared" ref="S6:AA6" si="0">$AB6*S$16/$AB$16</f>
        <v>28.666666666666668</v>
      </c>
      <c r="T6" s="45">
        <f t="shared" si="0"/>
        <v>0</v>
      </c>
      <c r="U6" s="45">
        <f t="shared" si="0"/>
        <v>0</v>
      </c>
      <c r="V6" s="45">
        <f t="shared" si="0"/>
        <v>0</v>
      </c>
      <c r="W6" s="45">
        <f t="shared" si="0"/>
        <v>0</v>
      </c>
      <c r="X6" s="45">
        <f t="shared" si="0"/>
        <v>0</v>
      </c>
      <c r="Y6" s="45">
        <f t="shared" si="0"/>
        <v>0</v>
      </c>
      <c r="Z6" s="45">
        <f t="shared" si="0"/>
        <v>0</v>
      </c>
      <c r="AA6" s="45">
        <f t="shared" si="0"/>
        <v>0</v>
      </c>
      <c r="AB6" s="46">
        <f>O6</f>
        <v>50</v>
      </c>
      <c r="AE6" s="42"/>
      <c r="AF6" s="42"/>
      <c r="AG6" s="42"/>
      <c r="AH6" s="42"/>
      <c r="AI6" s="42"/>
    </row>
    <row r="7" spans="1:35" ht="15" customHeight="1">
      <c r="A7" s="66"/>
      <c r="B7" s="5"/>
      <c r="C7" s="87" t="str">
        <f>IF(D2&gt;1,"Row 2"," ")</f>
        <v>Row 2</v>
      </c>
      <c r="D7" s="51">
        <v>30</v>
      </c>
      <c r="E7" s="51">
        <v>20</v>
      </c>
      <c r="F7" s="51"/>
      <c r="G7" s="52"/>
      <c r="H7" s="52"/>
      <c r="I7" s="53"/>
      <c r="J7" s="53"/>
      <c r="K7" s="53"/>
      <c r="L7" s="53"/>
      <c r="M7" s="53"/>
      <c r="N7" s="53"/>
      <c r="O7" s="44">
        <f t="shared" ref="O7:O16" si="1">SUM(D7:M7)</f>
        <v>50</v>
      </c>
      <c r="Q7" s="36" t="s">
        <v>23</v>
      </c>
      <c r="R7" s="45">
        <f t="shared" ref="R7:AA15" si="2">$AB7*R$16/$AB$16</f>
        <v>21.333333333333332</v>
      </c>
      <c r="S7" s="45">
        <f t="shared" si="2"/>
        <v>28.666666666666668</v>
      </c>
      <c r="T7" s="45">
        <f t="shared" si="2"/>
        <v>0</v>
      </c>
      <c r="U7" s="45">
        <f t="shared" si="2"/>
        <v>0</v>
      </c>
      <c r="V7" s="45">
        <f t="shared" si="2"/>
        <v>0</v>
      </c>
      <c r="W7" s="45">
        <f t="shared" si="2"/>
        <v>0</v>
      </c>
      <c r="X7" s="45">
        <f t="shared" si="2"/>
        <v>0</v>
      </c>
      <c r="Y7" s="45">
        <f t="shared" si="2"/>
        <v>0</v>
      </c>
      <c r="Z7" s="45">
        <f t="shared" si="2"/>
        <v>0</v>
      </c>
      <c r="AA7" s="45">
        <f t="shared" si="2"/>
        <v>0</v>
      </c>
      <c r="AB7" s="46">
        <f t="shared" ref="AB7:AB15" si="3">O7</f>
        <v>50</v>
      </c>
      <c r="AE7" s="42"/>
      <c r="AF7" s="42"/>
      <c r="AG7" s="42"/>
      <c r="AH7" s="42"/>
      <c r="AI7" s="42"/>
    </row>
    <row r="8" spans="1:35" ht="15" customHeight="1">
      <c r="A8" s="66"/>
      <c r="B8" s="5"/>
      <c r="C8" s="87" t="str">
        <f>IF(D2&gt;2,"Row 3"," ")</f>
        <v>Row 3</v>
      </c>
      <c r="D8" s="51">
        <v>11</v>
      </c>
      <c r="E8" s="51">
        <v>39</v>
      </c>
      <c r="F8" s="51"/>
      <c r="G8" s="52"/>
      <c r="H8" s="52"/>
      <c r="I8" s="53"/>
      <c r="J8" s="53"/>
      <c r="K8" s="53"/>
      <c r="L8" s="53"/>
      <c r="M8" s="53"/>
      <c r="N8" s="53"/>
      <c r="O8" s="44">
        <f t="shared" si="1"/>
        <v>50</v>
      </c>
      <c r="Q8" s="40" t="s">
        <v>24</v>
      </c>
      <c r="R8" s="45">
        <f t="shared" si="2"/>
        <v>21.333333333333332</v>
      </c>
      <c r="S8" s="45">
        <f t="shared" si="2"/>
        <v>28.666666666666668</v>
      </c>
      <c r="T8" s="45">
        <f t="shared" si="2"/>
        <v>0</v>
      </c>
      <c r="U8" s="45">
        <f t="shared" si="2"/>
        <v>0</v>
      </c>
      <c r="V8" s="45">
        <f t="shared" si="2"/>
        <v>0</v>
      </c>
      <c r="W8" s="45">
        <f t="shared" si="2"/>
        <v>0</v>
      </c>
      <c r="X8" s="45">
        <f t="shared" si="2"/>
        <v>0</v>
      </c>
      <c r="Y8" s="45">
        <f t="shared" si="2"/>
        <v>0</v>
      </c>
      <c r="Z8" s="45">
        <f t="shared" si="2"/>
        <v>0</v>
      </c>
      <c r="AA8" s="45">
        <f t="shared" si="2"/>
        <v>0</v>
      </c>
      <c r="AB8" s="46">
        <f t="shared" si="3"/>
        <v>50</v>
      </c>
      <c r="AE8" s="42"/>
      <c r="AF8" s="42"/>
      <c r="AG8" s="42"/>
      <c r="AH8" s="42"/>
      <c r="AI8" s="42"/>
    </row>
    <row r="9" spans="1:35" ht="14.25" customHeight="1">
      <c r="A9" s="66"/>
      <c r="B9" s="5"/>
      <c r="C9" s="87" t="str">
        <f>IF(D2&gt;3,"Row 4"," ")</f>
        <v xml:space="preserve"> </v>
      </c>
      <c r="D9" s="51"/>
      <c r="E9" s="51"/>
      <c r="F9" s="51"/>
      <c r="G9" s="52"/>
      <c r="H9" s="52"/>
      <c r="I9" s="53"/>
      <c r="J9" s="53"/>
      <c r="K9" s="53"/>
      <c r="L9" s="53"/>
      <c r="M9" s="53"/>
      <c r="N9" s="53"/>
      <c r="O9" s="44">
        <f t="shared" si="1"/>
        <v>0</v>
      </c>
      <c r="Q9" s="47" t="s">
        <v>25</v>
      </c>
      <c r="R9" s="45">
        <f t="shared" si="2"/>
        <v>0</v>
      </c>
      <c r="S9" s="45">
        <f t="shared" si="2"/>
        <v>0</v>
      </c>
      <c r="T9" s="45">
        <f t="shared" si="2"/>
        <v>0</v>
      </c>
      <c r="U9" s="45">
        <f t="shared" si="2"/>
        <v>0</v>
      </c>
      <c r="V9" s="45">
        <f t="shared" si="2"/>
        <v>0</v>
      </c>
      <c r="W9" s="45">
        <f t="shared" si="2"/>
        <v>0</v>
      </c>
      <c r="X9" s="45">
        <f t="shared" si="2"/>
        <v>0</v>
      </c>
      <c r="Y9" s="45">
        <f t="shared" si="2"/>
        <v>0</v>
      </c>
      <c r="Z9" s="45">
        <f t="shared" si="2"/>
        <v>0</v>
      </c>
      <c r="AA9" s="45">
        <f t="shared" si="2"/>
        <v>0</v>
      </c>
      <c r="AB9" s="46">
        <f t="shared" si="3"/>
        <v>0</v>
      </c>
      <c r="AE9" s="42"/>
      <c r="AF9" s="42"/>
      <c r="AG9" s="42"/>
      <c r="AH9" s="42"/>
      <c r="AI9" s="42"/>
    </row>
    <row r="10" spans="1:35" ht="15" customHeight="1">
      <c r="A10" s="66"/>
      <c r="B10" s="5"/>
      <c r="C10" s="87" t="str">
        <f>IF(D2&gt;4,"Row 5"," ")</f>
        <v xml:space="preserve"> </v>
      </c>
      <c r="D10" s="54"/>
      <c r="E10" s="52"/>
      <c r="F10" s="52"/>
      <c r="G10" s="52"/>
      <c r="H10" s="52"/>
      <c r="I10" s="53"/>
      <c r="J10" s="53"/>
      <c r="K10" s="53"/>
      <c r="L10" s="53"/>
      <c r="M10" s="53"/>
      <c r="N10" s="53"/>
      <c r="O10" s="44">
        <f t="shared" si="1"/>
        <v>0</v>
      </c>
      <c r="Q10" s="47" t="s">
        <v>26</v>
      </c>
      <c r="R10" s="45">
        <f t="shared" si="2"/>
        <v>0</v>
      </c>
      <c r="S10" s="45">
        <f t="shared" si="2"/>
        <v>0</v>
      </c>
      <c r="T10" s="45">
        <f t="shared" si="2"/>
        <v>0</v>
      </c>
      <c r="U10" s="45">
        <f t="shared" si="2"/>
        <v>0</v>
      </c>
      <c r="V10" s="45">
        <f t="shared" si="2"/>
        <v>0</v>
      </c>
      <c r="W10" s="45">
        <f t="shared" si="2"/>
        <v>0</v>
      </c>
      <c r="X10" s="45">
        <f t="shared" si="2"/>
        <v>0</v>
      </c>
      <c r="Y10" s="45">
        <f t="shared" si="2"/>
        <v>0</v>
      </c>
      <c r="Z10" s="45">
        <f t="shared" si="2"/>
        <v>0</v>
      </c>
      <c r="AA10" s="45">
        <f t="shared" si="2"/>
        <v>0</v>
      </c>
      <c r="AB10" s="46">
        <f t="shared" si="3"/>
        <v>0</v>
      </c>
    </row>
    <row r="11" spans="1:35" ht="15" customHeight="1">
      <c r="A11" s="66"/>
      <c r="B11" s="5"/>
      <c r="C11" s="87" t="str">
        <f>IF(D2&gt;5,"Row 6"," ")</f>
        <v xml:space="preserve"> </v>
      </c>
      <c r="D11" s="55"/>
      <c r="E11" s="52"/>
      <c r="F11" s="52"/>
      <c r="G11" s="52"/>
      <c r="H11" s="52"/>
      <c r="I11" s="53"/>
      <c r="J11" s="53"/>
      <c r="K11" s="53"/>
      <c r="L11" s="53"/>
      <c r="M11" s="53"/>
      <c r="N11" s="53"/>
      <c r="O11" s="44">
        <f t="shared" si="1"/>
        <v>0</v>
      </c>
      <c r="Q11" s="47" t="s">
        <v>27</v>
      </c>
      <c r="R11" s="45">
        <f t="shared" si="2"/>
        <v>0</v>
      </c>
      <c r="S11" s="45">
        <f t="shared" si="2"/>
        <v>0</v>
      </c>
      <c r="T11" s="45">
        <f t="shared" si="2"/>
        <v>0</v>
      </c>
      <c r="U11" s="45">
        <f t="shared" si="2"/>
        <v>0</v>
      </c>
      <c r="V11" s="45">
        <f t="shared" si="2"/>
        <v>0</v>
      </c>
      <c r="W11" s="45">
        <f t="shared" si="2"/>
        <v>0</v>
      </c>
      <c r="X11" s="45">
        <f t="shared" si="2"/>
        <v>0</v>
      </c>
      <c r="Y11" s="45">
        <f t="shared" si="2"/>
        <v>0</v>
      </c>
      <c r="Z11" s="45">
        <f t="shared" si="2"/>
        <v>0</v>
      </c>
      <c r="AA11" s="45">
        <f t="shared" si="2"/>
        <v>0</v>
      </c>
      <c r="AB11" s="46">
        <f t="shared" si="3"/>
        <v>0</v>
      </c>
    </row>
    <row r="12" spans="1:35">
      <c r="A12" s="66"/>
      <c r="B12" s="5"/>
      <c r="C12" s="87" t="str">
        <f>IF(D2&gt;6,"Row 7"," ")</f>
        <v xml:space="preserve"> </v>
      </c>
      <c r="D12" s="55"/>
      <c r="E12" s="52"/>
      <c r="F12" s="52"/>
      <c r="G12" s="52"/>
      <c r="H12" s="52"/>
      <c r="I12" s="53"/>
      <c r="J12" s="53"/>
      <c r="K12" s="53"/>
      <c r="L12" s="53"/>
      <c r="M12" s="53"/>
      <c r="N12" s="53"/>
      <c r="O12" s="44">
        <f t="shared" si="1"/>
        <v>0</v>
      </c>
      <c r="Q12" s="47" t="s">
        <v>28</v>
      </c>
      <c r="R12" s="45">
        <f t="shared" si="2"/>
        <v>0</v>
      </c>
      <c r="S12" s="45">
        <f t="shared" si="2"/>
        <v>0</v>
      </c>
      <c r="T12" s="45">
        <f t="shared" si="2"/>
        <v>0</v>
      </c>
      <c r="U12" s="45">
        <f t="shared" si="2"/>
        <v>0</v>
      </c>
      <c r="V12" s="45">
        <f t="shared" si="2"/>
        <v>0</v>
      </c>
      <c r="W12" s="45">
        <f t="shared" si="2"/>
        <v>0</v>
      </c>
      <c r="X12" s="45">
        <f t="shared" si="2"/>
        <v>0</v>
      </c>
      <c r="Y12" s="45">
        <f t="shared" si="2"/>
        <v>0</v>
      </c>
      <c r="Z12" s="45">
        <f t="shared" si="2"/>
        <v>0</v>
      </c>
      <c r="AA12" s="45">
        <f t="shared" si="2"/>
        <v>0</v>
      </c>
      <c r="AB12" s="46">
        <f t="shared" si="3"/>
        <v>0</v>
      </c>
    </row>
    <row r="13" spans="1:35">
      <c r="A13" s="66"/>
      <c r="B13" s="5"/>
      <c r="C13" s="87" t="str">
        <f>IF(D2&gt;7,"Row 8"," ")</f>
        <v xml:space="preserve"> </v>
      </c>
      <c r="D13" s="55"/>
      <c r="E13" s="52"/>
      <c r="F13" s="52"/>
      <c r="G13" s="52"/>
      <c r="H13" s="52"/>
      <c r="I13" s="53"/>
      <c r="J13" s="53"/>
      <c r="K13" s="53"/>
      <c r="L13" s="53"/>
      <c r="M13" s="53"/>
      <c r="N13" s="53"/>
      <c r="O13" s="44">
        <f t="shared" si="1"/>
        <v>0</v>
      </c>
      <c r="Q13" s="36" t="s">
        <v>29</v>
      </c>
      <c r="R13" s="45">
        <f t="shared" si="2"/>
        <v>0</v>
      </c>
      <c r="S13" s="45">
        <f t="shared" si="2"/>
        <v>0</v>
      </c>
      <c r="T13" s="45">
        <f t="shared" si="2"/>
        <v>0</v>
      </c>
      <c r="U13" s="45">
        <f t="shared" si="2"/>
        <v>0</v>
      </c>
      <c r="V13" s="45">
        <f t="shared" si="2"/>
        <v>0</v>
      </c>
      <c r="W13" s="45">
        <f t="shared" si="2"/>
        <v>0</v>
      </c>
      <c r="X13" s="45">
        <f t="shared" si="2"/>
        <v>0</v>
      </c>
      <c r="Y13" s="45">
        <f t="shared" si="2"/>
        <v>0</v>
      </c>
      <c r="Z13" s="45">
        <f t="shared" si="2"/>
        <v>0</v>
      </c>
      <c r="AA13" s="45">
        <f t="shared" si="2"/>
        <v>0</v>
      </c>
      <c r="AB13" s="46">
        <f t="shared" si="3"/>
        <v>0</v>
      </c>
    </row>
    <row r="14" spans="1:35">
      <c r="A14" s="66"/>
      <c r="B14" s="5"/>
      <c r="C14" s="87" t="str">
        <f>IF(D2&gt;8,"Row 9"," ")</f>
        <v xml:space="preserve"> </v>
      </c>
      <c r="D14" s="55"/>
      <c r="E14" s="52"/>
      <c r="F14" s="52"/>
      <c r="G14" s="52"/>
      <c r="H14" s="52"/>
      <c r="I14" s="53"/>
      <c r="J14" s="53"/>
      <c r="K14" s="53"/>
      <c r="L14" s="53"/>
      <c r="M14" s="53"/>
      <c r="N14" s="53"/>
      <c r="O14" s="44">
        <f t="shared" si="1"/>
        <v>0</v>
      </c>
      <c r="Q14" s="40" t="s">
        <v>30</v>
      </c>
      <c r="R14" s="45">
        <f t="shared" si="2"/>
        <v>0</v>
      </c>
      <c r="S14" s="45">
        <f t="shared" si="2"/>
        <v>0</v>
      </c>
      <c r="T14" s="45">
        <f t="shared" si="2"/>
        <v>0</v>
      </c>
      <c r="U14" s="45">
        <f t="shared" si="2"/>
        <v>0</v>
      </c>
      <c r="V14" s="45">
        <f t="shared" si="2"/>
        <v>0</v>
      </c>
      <c r="W14" s="45">
        <f t="shared" si="2"/>
        <v>0</v>
      </c>
      <c r="X14" s="45">
        <f t="shared" si="2"/>
        <v>0</v>
      </c>
      <c r="Y14" s="45">
        <f t="shared" si="2"/>
        <v>0</v>
      </c>
      <c r="Z14" s="45">
        <f t="shared" si="2"/>
        <v>0</v>
      </c>
      <c r="AA14" s="45">
        <f t="shared" si="2"/>
        <v>0</v>
      </c>
      <c r="AB14" s="46">
        <f t="shared" si="3"/>
        <v>0</v>
      </c>
    </row>
    <row r="15" spans="1:35">
      <c r="A15" s="67"/>
      <c r="B15" s="5"/>
      <c r="C15" s="87" t="str">
        <f>IF(D2&gt;9,"Row 10"," ")</f>
        <v xml:space="preserve"> </v>
      </c>
      <c r="D15" s="55"/>
      <c r="E15" s="52"/>
      <c r="F15" s="52"/>
      <c r="G15" s="52"/>
      <c r="H15" s="52"/>
      <c r="I15" s="53"/>
      <c r="J15" s="53"/>
      <c r="K15" s="53"/>
      <c r="L15" s="53"/>
      <c r="M15" s="53"/>
      <c r="N15" s="53"/>
      <c r="O15" s="44">
        <f t="shared" si="1"/>
        <v>0</v>
      </c>
      <c r="Q15" s="47" t="s">
        <v>31</v>
      </c>
      <c r="R15" s="45">
        <f t="shared" si="2"/>
        <v>0</v>
      </c>
      <c r="S15" s="45">
        <f t="shared" si="2"/>
        <v>0</v>
      </c>
      <c r="T15" s="45">
        <f t="shared" si="2"/>
        <v>0</v>
      </c>
      <c r="U15" s="45">
        <f t="shared" si="2"/>
        <v>0</v>
      </c>
      <c r="V15" s="45">
        <f t="shared" si="2"/>
        <v>0</v>
      </c>
      <c r="W15" s="45">
        <f t="shared" si="2"/>
        <v>0</v>
      </c>
      <c r="X15" s="45">
        <f t="shared" si="2"/>
        <v>0</v>
      </c>
      <c r="Y15" s="45">
        <f t="shared" si="2"/>
        <v>0</v>
      </c>
      <c r="Z15" s="45">
        <f t="shared" si="2"/>
        <v>0</v>
      </c>
      <c r="AA15" s="45">
        <f t="shared" si="2"/>
        <v>0</v>
      </c>
      <c r="AB15" s="46">
        <f t="shared" si="3"/>
        <v>0</v>
      </c>
    </row>
    <row r="16" spans="1:35" ht="15.75" customHeight="1">
      <c r="A16" s="1"/>
      <c r="B16" s="1"/>
      <c r="C16" s="88" t="str">
        <f>IF(D2&gt;10,"Too Many Rows !"," ")</f>
        <v xml:space="preserve"> </v>
      </c>
      <c r="D16" s="56"/>
      <c r="E16" s="52"/>
      <c r="F16" s="52"/>
      <c r="G16" s="52"/>
      <c r="H16" s="52"/>
      <c r="I16" s="53"/>
      <c r="J16" s="53"/>
      <c r="K16" s="53"/>
      <c r="L16" s="53"/>
      <c r="M16" s="53"/>
      <c r="N16" s="53"/>
      <c r="O16" s="44">
        <f t="shared" si="1"/>
        <v>0</v>
      </c>
      <c r="Q16" s="36" t="s">
        <v>43</v>
      </c>
      <c r="R16" s="38">
        <f>D17</f>
        <v>64</v>
      </c>
      <c r="S16" s="38">
        <f t="shared" ref="S16:AA16" si="4">E17</f>
        <v>86</v>
      </c>
      <c r="T16" s="38">
        <f t="shared" si="4"/>
        <v>0</v>
      </c>
      <c r="U16" s="38">
        <f t="shared" si="4"/>
        <v>0</v>
      </c>
      <c r="V16" s="38">
        <f t="shared" si="4"/>
        <v>0</v>
      </c>
      <c r="W16" s="38">
        <f t="shared" si="4"/>
        <v>0</v>
      </c>
      <c r="X16" s="38">
        <f t="shared" si="4"/>
        <v>0</v>
      </c>
      <c r="Y16" s="38">
        <f t="shared" si="4"/>
        <v>0</v>
      </c>
      <c r="Z16" s="38">
        <f t="shared" si="4"/>
        <v>0</v>
      </c>
      <c r="AA16" s="38">
        <f t="shared" si="4"/>
        <v>0</v>
      </c>
      <c r="AB16" s="46">
        <f>SUM(AB6:AB15)</f>
        <v>150</v>
      </c>
    </row>
    <row r="17" spans="1:28">
      <c r="A17" s="1"/>
      <c r="B17" s="1"/>
      <c r="C17" s="20" t="s">
        <v>18</v>
      </c>
      <c r="D17" s="2">
        <f>SUM(D6:D16)</f>
        <v>64</v>
      </c>
      <c r="E17" s="2">
        <f t="shared" ref="E17:N17" si="5">SUM(E6:E16)</f>
        <v>86</v>
      </c>
      <c r="F17" s="2">
        <f t="shared" si="5"/>
        <v>0</v>
      </c>
      <c r="G17" s="2">
        <f t="shared" si="5"/>
        <v>0</v>
      </c>
      <c r="H17" s="2">
        <f t="shared" si="5"/>
        <v>0</v>
      </c>
      <c r="I17" s="2">
        <f t="shared" si="5"/>
        <v>0</v>
      </c>
      <c r="J17" s="2">
        <f t="shared" si="5"/>
        <v>0</v>
      </c>
      <c r="K17" s="2">
        <f t="shared" si="5"/>
        <v>0</v>
      </c>
      <c r="L17" s="2">
        <f t="shared" si="5"/>
        <v>0</v>
      </c>
      <c r="M17" s="2">
        <f t="shared" si="5"/>
        <v>0</v>
      </c>
      <c r="N17" s="2">
        <f t="shared" si="5"/>
        <v>0</v>
      </c>
      <c r="O17" s="33">
        <f>SUM(O6:O16)</f>
        <v>150</v>
      </c>
    </row>
    <row r="18" spans="1:28">
      <c r="A18" s="1"/>
      <c r="B18" s="1"/>
      <c r="C18" s="5"/>
      <c r="D18" s="2"/>
      <c r="E18" s="34"/>
      <c r="F18" s="34"/>
      <c r="G18" s="34"/>
      <c r="H18" s="34"/>
      <c r="I18" s="34"/>
      <c r="J18" s="34"/>
      <c r="K18" s="34"/>
      <c r="L18" s="34"/>
      <c r="M18" s="34"/>
      <c r="N18" s="34"/>
      <c r="O18" s="34"/>
    </row>
    <row r="19" spans="1:28">
      <c r="A19" s="1"/>
      <c r="B19" s="1"/>
      <c r="C19" s="12" t="s">
        <v>4</v>
      </c>
      <c r="D19" s="11"/>
      <c r="E19" s="34"/>
      <c r="F19" s="34"/>
      <c r="G19" s="34"/>
      <c r="H19" s="34"/>
      <c r="I19" s="34"/>
      <c r="J19" s="34"/>
      <c r="K19" s="34"/>
      <c r="L19" s="34"/>
      <c r="M19" s="34"/>
      <c r="N19" s="34"/>
      <c r="O19" s="34"/>
      <c r="Q19" s="40" t="s">
        <v>0</v>
      </c>
      <c r="R19" s="41" t="s">
        <v>33</v>
      </c>
      <c r="S19" s="41" t="s">
        <v>34</v>
      </c>
      <c r="T19" s="41" t="s">
        <v>35</v>
      </c>
      <c r="U19" s="35" t="s">
        <v>36</v>
      </c>
      <c r="V19" s="41" t="s">
        <v>37</v>
      </c>
      <c r="W19" s="41" t="s">
        <v>38</v>
      </c>
      <c r="X19" s="41" t="s">
        <v>39</v>
      </c>
      <c r="Y19" s="41" t="s">
        <v>40</v>
      </c>
      <c r="Z19" s="41" t="s">
        <v>41</v>
      </c>
      <c r="AA19" s="41" t="s">
        <v>42</v>
      </c>
    </row>
    <row r="20" spans="1:28">
      <c r="A20" s="1"/>
      <c r="B20" s="1"/>
      <c r="C20" s="72" t="s">
        <v>10</v>
      </c>
      <c r="D20" s="73">
        <f>U31</f>
        <v>15.098110465116278</v>
      </c>
      <c r="E20" s="34"/>
      <c r="F20" s="34"/>
      <c r="G20" s="34"/>
      <c r="H20" s="43" t="s">
        <v>32</v>
      </c>
      <c r="I20" s="34"/>
      <c r="J20" s="34"/>
      <c r="K20" s="34"/>
      <c r="L20" s="34"/>
      <c r="M20" s="34"/>
      <c r="N20" s="34"/>
      <c r="O20" s="34"/>
      <c r="Q20" s="40" t="s">
        <v>22</v>
      </c>
      <c r="R20" s="45">
        <f>IF(D6&gt;0,(R6-D6)^2/R6,0)</f>
        <v>0.13020833333333354</v>
      </c>
      <c r="S20" s="45">
        <f t="shared" ref="S20:AA29" si="6">IF(E6&gt;0,(S6-E6)^2/S6,0)</f>
        <v>9.6899224806201681E-2</v>
      </c>
      <c r="T20" s="45">
        <f t="shared" si="6"/>
        <v>0</v>
      </c>
      <c r="U20" s="45">
        <f t="shared" si="6"/>
        <v>0</v>
      </c>
      <c r="V20" s="45">
        <f t="shared" si="6"/>
        <v>0</v>
      </c>
      <c r="W20" s="45">
        <f t="shared" si="6"/>
        <v>0</v>
      </c>
      <c r="X20" s="45">
        <f t="shared" si="6"/>
        <v>0</v>
      </c>
      <c r="Y20" s="45">
        <f t="shared" si="6"/>
        <v>0</v>
      </c>
      <c r="Z20" s="45">
        <f t="shared" si="6"/>
        <v>0</v>
      </c>
      <c r="AA20" s="45">
        <f t="shared" si="6"/>
        <v>0</v>
      </c>
      <c r="AB20" s="46"/>
    </row>
    <row r="21" spans="1:28">
      <c r="A21" s="1"/>
      <c r="B21" s="1"/>
      <c r="C21" s="74" t="s">
        <v>1</v>
      </c>
      <c r="D21" s="75">
        <f>CHIDIST(D20,(D2-1)*(D3-1))</f>
        <v>5.2660741373006584E-4</v>
      </c>
      <c r="E21" s="34"/>
      <c r="F21" s="34"/>
      <c r="G21" s="34"/>
      <c r="H21" s="34"/>
      <c r="I21" s="34"/>
      <c r="J21" s="34"/>
      <c r="K21" s="34"/>
      <c r="L21" s="34"/>
      <c r="M21" s="34"/>
      <c r="N21" s="34"/>
      <c r="O21" s="34"/>
      <c r="Q21" s="36" t="s">
        <v>23</v>
      </c>
      <c r="R21" s="45">
        <f t="shared" ref="R21:R29" si="7">IF(D7&gt;0,(R7-D7)^2/R7,0)</f>
        <v>3.5208333333333344</v>
      </c>
      <c r="S21" s="45">
        <f t="shared" si="6"/>
        <v>2.6201550387596906</v>
      </c>
      <c r="T21" s="45">
        <f t="shared" si="6"/>
        <v>0</v>
      </c>
      <c r="U21" s="45">
        <f t="shared" si="6"/>
        <v>0</v>
      </c>
      <c r="V21" s="45">
        <f t="shared" si="6"/>
        <v>0</v>
      </c>
      <c r="W21" s="45">
        <f t="shared" si="6"/>
        <v>0</v>
      </c>
      <c r="X21" s="45">
        <f t="shared" si="6"/>
        <v>0</v>
      </c>
      <c r="Y21" s="45">
        <f t="shared" si="6"/>
        <v>0</v>
      </c>
      <c r="Z21" s="45">
        <f t="shared" si="6"/>
        <v>0</v>
      </c>
      <c r="AA21" s="45">
        <f t="shared" si="6"/>
        <v>0</v>
      </c>
      <c r="AB21" s="46"/>
    </row>
    <row r="22" spans="1:28">
      <c r="A22" s="1"/>
      <c r="B22" s="1"/>
      <c r="C22" s="1"/>
      <c r="D22" s="2"/>
      <c r="E22" s="34"/>
      <c r="F22" s="34"/>
      <c r="G22" s="34"/>
      <c r="H22" s="34"/>
      <c r="I22" s="34"/>
      <c r="J22" s="34"/>
      <c r="K22" s="34"/>
      <c r="L22" s="34"/>
      <c r="M22" s="34"/>
      <c r="N22" s="34"/>
      <c r="O22" s="34"/>
      <c r="Q22" s="40" t="s">
        <v>24</v>
      </c>
      <c r="R22" s="45">
        <f t="shared" si="7"/>
        <v>5.005208333333333</v>
      </c>
      <c r="S22" s="45">
        <f t="shared" si="6"/>
        <v>3.7248062015503867</v>
      </c>
      <c r="T22" s="45">
        <f t="shared" si="6"/>
        <v>0</v>
      </c>
      <c r="U22" s="45">
        <f t="shared" si="6"/>
        <v>0</v>
      </c>
      <c r="V22" s="45">
        <f t="shared" si="6"/>
        <v>0</v>
      </c>
      <c r="W22" s="45">
        <f t="shared" si="6"/>
        <v>0</v>
      </c>
      <c r="X22" s="45">
        <f t="shared" si="6"/>
        <v>0</v>
      </c>
      <c r="Y22" s="45">
        <f t="shared" si="6"/>
        <v>0</v>
      </c>
      <c r="Z22" s="45">
        <f t="shared" si="6"/>
        <v>0</v>
      </c>
      <c r="AA22" s="45">
        <f t="shared" si="6"/>
        <v>0</v>
      </c>
      <c r="AB22" s="46"/>
    </row>
    <row r="23" spans="1:28">
      <c r="A23" s="1"/>
      <c r="C23" s="25" t="s">
        <v>13</v>
      </c>
      <c r="D23" s="2"/>
      <c r="E23" s="34"/>
      <c r="F23" s="34"/>
      <c r="G23" s="34"/>
      <c r="H23" s="34"/>
      <c r="I23" s="34"/>
      <c r="J23" s="34"/>
      <c r="K23" s="34"/>
      <c r="L23" s="34"/>
      <c r="M23" s="34"/>
      <c r="N23" s="34"/>
      <c r="O23" s="34"/>
      <c r="Q23" s="47" t="s">
        <v>25</v>
      </c>
      <c r="R23" s="45">
        <f t="shared" si="7"/>
        <v>0</v>
      </c>
      <c r="S23" s="45">
        <f t="shared" si="6"/>
        <v>0</v>
      </c>
      <c r="T23" s="45">
        <f t="shared" si="6"/>
        <v>0</v>
      </c>
      <c r="U23" s="45">
        <f t="shared" si="6"/>
        <v>0</v>
      </c>
      <c r="V23" s="45">
        <f t="shared" si="6"/>
        <v>0</v>
      </c>
      <c r="W23" s="45">
        <f t="shared" si="6"/>
        <v>0</v>
      </c>
      <c r="X23" s="45">
        <f t="shared" si="6"/>
        <v>0</v>
      </c>
      <c r="Y23" s="45">
        <f t="shared" si="6"/>
        <v>0</v>
      </c>
      <c r="Z23" s="45">
        <f t="shared" si="6"/>
        <v>0</v>
      </c>
      <c r="AA23" s="45">
        <f t="shared" si="6"/>
        <v>0</v>
      </c>
      <c r="AB23" s="46"/>
    </row>
    <row r="24" spans="1:28">
      <c r="A24" s="1"/>
      <c r="B24" s="48"/>
      <c r="C24" s="48"/>
      <c r="D24" s="34"/>
      <c r="E24" s="34"/>
      <c r="F24" s="34"/>
      <c r="G24" s="34"/>
      <c r="H24" s="34"/>
      <c r="I24" s="34"/>
      <c r="J24" s="34"/>
      <c r="K24" s="34"/>
      <c r="L24" s="34"/>
      <c r="M24" s="34"/>
      <c r="N24" s="34"/>
      <c r="O24" s="34"/>
      <c r="Q24" s="47" t="s">
        <v>26</v>
      </c>
      <c r="R24" s="45">
        <f t="shared" si="7"/>
        <v>0</v>
      </c>
      <c r="S24" s="45">
        <f t="shared" si="6"/>
        <v>0</v>
      </c>
      <c r="T24" s="45">
        <f t="shared" si="6"/>
        <v>0</v>
      </c>
      <c r="U24" s="45">
        <f t="shared" si="6"/>
        <v>0</v>
      </c>
      <c r="V24" s="45">
        <f t="shared" si="6"/>
        <v>0</v>
      </c>
      <c r="W24" s="45">
        <f t="shared" si="6"/>
        <v>0</v>
      </c>
      <c r="X24" s="45">
        <f t="shared" si="6"/>
        <v>0</v>
      </c>
      <c r="Y24" s="45">
        <f t="shared" si="6"/>
        <v>0</v>
      </c>
      <c r="Z24" s="45">
        <f t="shared" si="6"/>
        <v>0</v>
      </c>
      <c r="AA24" s="45">
        <f t="shared" si="6"/>
        <v>0</v>
      </c>
      <c r="AB24" s="46"/>
    </row>
    <row r="25" spans="1:28">
      <c r="A25" s="1"/>
      <c r="B25" s="48"/>
      <c r="C25" s="48"/>
      <c r="D25" s="34"/>
      <c r="E25" s="34"/>
      <c r="F25" s="34"/>
      <c r="G25" s="34"/>
      <c r="H25" s="34"/>
      <c r="I25" s="34"/>
      <c r="J25" s="34"/>
      <c r="K25" s="34"/>
      <c r="L25" s="34"/>
      <c r="M25" s="34"/>
      <c r="N25" s="34"/>
      <c r="O25" s="34"/>
      <c r="Q25" s="47" t="s">
        <v>27</v>
      </c>
      <c r="R25" s="45">
        <f t="shared" si="7"/>
        <v>0</v>
      </c>
      <c r="S25" s="45">
        <f t="shared" si="6"/>
        <v>0</v>
      </c>
      <c r="T25" s="45">
        <f t="shared" si="6"/>
        <v>0</v>
      </c>
      <c r="U25" s="45">
        <f t="shared" si="6"/>
        <v>0</v>
      </c>
      <c r="V25" s="45">
        <f t="shared" si="6"/>
        <v>0</v>
      </c>
      <c r="W25" s="45">
        <f t="shared" si="6"/>
        <v>0</v>
      </c>
      <c r="X25" s="45">
        <f t="shared" si="6"/>
        <v>0</v>
      </c>
      <c r="Y25" s="45">
        <f t="shared" si="6"/>
        <v>0</v>
      </c>
      <c r="Z25" s="45">
        <f t="shared" si="6"/>
        <v>0</v>
      </c>
      <c r="AA25" s="45">
        <f t="shared" si="6"/>
        <v>0</v>
      </c>
      <c r="AB25" s="46"/>
    </row>
    <row r="26" spans="1:28">
      <c r="A26" s="1"/>
      <c r="B26" s="48"/>
      <c r="C26" s="48"/>
      <c r="D26" s="34"/>
      <c r="E26" s="34"/>
      <c r="F26" s="34"/>
      <c r="G26" s="34"/>
      <c r="H26" s="34"/>
      <c r="I26" s="34"/>
      <c r="J26" s="34"/>
      <c r="K26" s="34"/>
      <c r="L26" s="34"/>
      <c r="M26" s="34"/>
      <c r="N26" s="34"/>
      <c r="O26" s="34"/>
      <c r="Q26" s="47" t="s">
        <v>28</v>
      </c>
      <c r="R26" s="45">
        <f t="shared" si="7"/>
        <v>0</v>
      </c>
      <c r="S26" s="45">
        <f t="shared" si="6"/>
        <v>0</v>
      </c>
      <c r="T26" s="45">
        <f t="shared" si="6"/>
        <v>0</v>
      </c>
      <c r="U26" s="45">
        <f t="shared" si="6"/>
        <v>0</v>
      </c>
      <c r="V26" s="45">
        <f t="shared" si="6"/>
        <v>0</v>
      </c>
      <c r="W26" s="45">
        <f t="shared" si="6"/>
        <v>0</v>
      </c>
      <c r="X26" s="45">
        <f t="shared" si="6"/>
        <v>0</v>
      </c>
      <c r="Y26" s="45">
        <f t="shared" si="6"/>
        <v>0</v>
      </c>
      <c r="Z26" s="45">
        <f t="shared" si="6"/>
        <v>0</v>
      </c>
      <c r="AA26" s="45">
        <f t="shared" si="6"/>
        <v>0</v>
      </c>
      <c r="AB26" s="46"/>
    </row>
    <row r="27" spans="1:28">
      <c r="A27" s="1"/>
      <c r="B27" s="48"/>
      <c r="C27" s="48"/>
      <c r="D27" s="34"/>
      <c r="E27" s="34"/>
      <c r="F27" s="34"/>
      <c r="G27" s="34"/>
      <c r="H27" s="34"/>
      <c r="I27" s="34"/>
      <c r="J27" s="34"/>
      <c r="K27" s="34"/>
      <c r="L27" s="34"/>
      <c r="M27" s="34"/>
      <c r="N27" s="34"/>
      <c r="O27" s="34"/>
      <c r="Q27" s="36" t="s">
        <v>29</v>
      </c>
      <c r="R27" s="45">
        <f t="shared" si="7"/>
        <v>0</v>
      </c>
      <c r="S27" s="45">
        <f t="shared" si="6"/>
        <v>0</v>
      </c>
      <c r="T27" s="45">
        <f t="shared" si="6"/>
        <v>0</v>
      </c>
      <c r="U27" s="45">
        <f t="shared" si="6"/>
        <v>0</v>
      </c>
      <c r="V27" s="45">
        <f t="shared" si="6"/>
        <v>0</v>
      </c>
      <c r="W27" s="45">
        <f t="shared" si="6"/>
        <v>0</v>
      </c>
      <c r="X27" s="45">
        <f t="shared" si="6"/>
        <v>0</v>
      </c>
      <c r="Y27" s="45">
        <f t="shared" si="6"/>
        <v>0</v>
      </c>
      <c r="Z27" s="45">
        <f t="shared" si="6"/>
        <v>0</v>
      </c>
      <c r="AA27" s="45">
        <f t="shared" si="6"/>
        <v>0</v>
      </c>
      <c r="AB27" s="46"/>
    </row>
    <row r="28" spans="1:28">
      <c r="A28" s="1"/>
      <c r="B28" s="48"/>
      <c r="C28" s="48"/>
      <c r="D28" s="34"/>
      <c r="E28" s="34"/>
      <c r="F28" s="34"/>
      <c r="G28" s="34"/>
      <c r="H28" s="34"/>
      <c r="I28" s="34"/>
      <c r="J28" s="34"/>
      <c r="K28" s="34"/>
      <c r="L28" s="34"/>
      <c r="M28" s="34"/>
      <c r="N28" s="34"/>
      <c r="O28" s="34"/>
      <c r="Q28" s="40" t="s">
        <v>30</v>
      </c>
      <c r="R28" s="45">
        <f t="shared" si="7"/>
        <v>0</v>
      </c>
      <c r="S28" s="45">
        <f t="shared" si="6"/>
        <v>0</v>
      </c>
      <c r="T28" s="45">
        <f t="shared" si="6"/>
        <v>0</v>
      </c>
      <c r="U28" s="45">
        <f t="shared" si="6"/>
        <v>0</v>
      </c>
      <c r="V28" s="45">
        <f t="shared" si="6"/>
        <v>0</v>
      </c>
      <c r="W28" s="45">
        <f t="shared" si="6"/>
        <v>0</v>
      </c>
      <c r="X28" s="45">
        <f t="shared" si="6"/>
        <v>0</v>
      </c>
      <c r="Y28" s="45">
        <f t="shared" si="6"/>
        <v>0</v>
      </c>
      <c r="Z28" s="45">
        <f t="shared" si="6"/>
        <v>0</v>
      </c>
      <c r="AA28" s="45">
        <f t="shared" si="6"/>
        <v>0</v>
      </c>
      <c r="AB28" s="46"/>
    </row>
    <row r="29" spans="1:28">
      <c r="A29" s="1"/>
      <c r="B29" s="48"/>
      <c r="C29" s="48"/>
      <c r="D29" s="34"/>
      <c r="E29" s="34"/>
      <c r="F29" s="34"/>
      <c r="G29" s="34"/>
      <c r="H29" s="34"/>
      <c r="I29" s="34"/>
      <c r="J29" s="34"/>
      <c r="K29" s="34"/>
      <c r="L29" s="34"/>
      <c r="M29" s="34"/>
      <c r="N29" s="34"/>
      <c r="O29" s="34"/>
      <c r="Q29" s="47" t="s">
        <v>31</v>
      </c>
      <c r="R29" s="45">
        <f t="shared" si="7"/>
        <v>0</v>
      </c>
      <c r="S29" s="45">
        <f t="shared" si="6"/>
        <v>0</v>
      </c>
      <c r="T29" s="45">
        <f t="shared" si="6"/>
        <v>0</v>
      </c>
      <c r="U29" s="45">
        <f t="shared" si="6"/>
        <v>0</v>
      </c>
      <c r="V29" s="45">
        <f t="shared" si="6"/>
        <v>0</v>
      </c>
      <c r="W29" s="45">
        <f t="shared" si="6"/>
        <v>0</v>
      </c>
      <c r="X29" s="45">
        <f t="shared" si="6"/>
        <v>0</v>
      </c>
      <c r="Y29" s="45">
        <f t="shared" si="6"/>
        <v>0</v>
      </c>
      <c r="Z29" s="45">
        <f t="shared" si="6"/>
        <v>0</v>
      </c>
      <c r="AA29" s="45">
        <f t="shared" si="6"/>
        <v>0</v>
      </c>
      <c r="AB29" s="46"/>
    </row>
    <row r="30" spans="1:28">
      <c r="A30" s="1"/>
      <c r="B30" s="48"/>
      <c r="C30" s="48"/>
      <c r="D30" s="34"/>
      <c r="E30" s="34"/>
      <c r="F30" s="34"/>
      <c r="G30" s="34"/>
      <c r="H30" s="34"/>
      <c r="I30" s="34"/>
      <c r="J30" s="34"/>
      <c r="K30" s="34"/>
      <c r="L30" s="34"/>
      <c r="M30" s="34"/>
      <c r="N30" s="34"/>
      <c r="O30" s="34"/>
      <c r="AB30" s="46"/>
    </row>
    <row r="31" spans="1:28">
      <c r="A31" s="1"/>
      <c r="B31" s="48"/>
      <c r="C31" s="48"/>
      <c r="D31" s="34"/>
      <c r="E31" s="34"/>
      <c r="F31" s="34"/>
      <c r="G31" s="34"/>
      <c r="H31" s="34"/>
      <c r="I31" s="34"/>
      <c r="J31" s="34"/>
      <c r="K31" s="34"/>
      <c r="L31" s="34"/>
      <c r="M31" s="34"/>
      <c r="N31" s="34"/>
      <c r="O31" s="34"/>
      <c r="T31" s="38" t="s">
        <v>45</v>
      </c>
      <c r="U31" s="45">
        <f>SUM(R20:AA29)</f>
        <v>15.098110465116278</v>
      </c>
    </row>
    <row r="32" spans="1:28">
      <c r="A32" s="1"/>
      <c r="B32" s="48"/>
      <c r="C32" s="48"/>
      <c r="D32" s="34"/>
      <c r="E32" s="34"/>
      <c r="F32" s="34"/>
      <c r="G32" s="34"/>
      <c r="H32" s="34"/>
      <c r="I32" s="34"/>
      <c r="J32" s="34"/>
      <c r="K32" s="34"/>
      <c r="L32" s="34"/>
      <c r="M32" s="34"/>
      <c r="N32" s="34"/>
      <c r="O32" s="34"/>
      <c r="T32" s="38" t="s">
        <v>32</v>
      </c>
      <c r="U32" s="38" t="s">
        <v>32</v>
      </c>
    </row>
    <row r="33" spans="1:15">
      <c r="A33" s="1"/>
      <c r="B33" s="48"/>
      <c r="C33" s="48"/>
      <c r="D33" s="34"/>
      <c r="E33" s="34"/>
      <c r="F33" s="34"/>
      <c r="G33" s="34"/>
      <c r="H33" s="34"/>
      <c r="I33" s="34"/>
      <c r="J33" s="34"/>
      <c r="K33" s="34"/>
      <c r="L33" s="34"/>
      <c r="M33" s="34"/>
      <c r="N33" s="34"/>
      <c r="O33" s="34"/>
    </row>
    <row r="34" spans="1:15">
      <c r="A34" s="1"/>
      <c r="B34" s="48"/>
      <c r="C34" s="48"/>
      <c r="D34" s="34"/>
      <c r="E34" s="34"/>
      <c r="F34" s="34"/>
      <c r="G34" s="34"/>
      <c r="H34" s="34"/>
      <c r="I34" s="34"/>
      <c r="J34" s="34"/>
      <c r="K34" s="34"/>
      <c r="L34" s="34"/>
      <c r="M34" s="34"/>
      <c r="N34" s="34"/>
      <c r="O34" s="34"/>
    </row>
    <row r="35" spans="1:15">
      <c r="A35" s="1"/>
      <c r="B35" s="48"/>
      <c r="C35" s="48"/>
      <c r="D35" s="34"/>
      <c r="E35" s="34"/>
      <c r="F35" s="34"/>
      <c r="G35" s="34"/>
      <c r="H35" s="34"/>
      <c r="I35" s="34"/>
      <c r="J35" s="34"/>
      <c r="K35" s="34"/>
      <c r="L35" s="34"/>
      <c r="M35" s="34"/>
      <c r="N35" s="34"/>
      <c r="O35" s="34"/>
    </row>
    <row r="36" spans="1:15">
      <c r="A36" s="1"/>
      <c r="B36" s="48"/>
      <c r="C36" s="48"/>
      <c r="D36" s="34"/>
      <c r="E36" s="34"/>
      <c r="F36" s="34"/>
      <c r="G36" s="34"/>
      <c r="H36" s="34"/>
      <c r="I36" s="34"/>
      <c r="J36" s="34"/>
      <c r="K36" s="34"/>
      <c r="L36" s="34"/>
      <c r="M36" s="34"/>
      <c r="N36" s="34"/>
      <c r="O36" s="34"/>
    </row>
    <row r="37" spans="1:15">
      <c r="A37" s="1"/>
      <c r="B37" s="48"/>
      <c r="C37" s="48"/>
      <c r="D37" s="34"/>
      <c r="E37" s="34"/>
      <c r="F37" s="34"/>
      <c r="G37" s="34"/>
      <c r="H37" s="34"/>
      <c r="I37" s="34"/>
      <c r="J37" s="34"/>
      <c r="K37" s="34"/>
      <c r="L37" s="34"/>
      <c r="M37" s="34"/>
      <c r="N37" s="34"/>
      <c r="O37" s="34"/>
    </row>
    <row r="38" spans="1:15">
      <c r="A38" s="1"/>
      <c r="B38" s="48"/>
      <c r="C38" s="48"/>
      <c r="D38" s="34"/>
      <c r="E38" s="34"/>
      <c r="F38" s="34"/>
      <c r="G38" s="34"/>
      <c r="H38" s="34"/>
      <c r="I38" s="34"/>
      <c r="J38" s="34"/>
      <c r="K38" s="34"/>
      <c r="L38" s="34"/>
      <c r="M38" s="34"/>
      <c r="N38" s="34"/>
      <c r="O38" s="34"/>
    </row>
    <row r="39" spans="1:15">
      <c r="A39" s="1"/>
      <c r="B39" s="48"/>
      <c r="C39" s="48"/>
      <c r="D39" s="34"/>
      <c r="E39" s="34"/>
      <c r="F39" s="34"/>
      <c r="G39" s="34"/>
      <c r="H39" s="34"/>
      <c r="I39" s="34"/>
      <c r="J39" s="34"/>
      <c r="K39" s="34"/>
      <c r="L39" s="34"/>
      <c r="M39" s="34"/>
      <c r="N39" s="34"/>
      <c r="O39" s="34"/>
    </row>
    <row r="40" spans="1:15">
      <c r="A40" s="1"/>
      <c r="B40" s="48"/>
      <c r="C40" s="48"/>
      <c r="D40" s="34"/>
      <c r="E40" s="34"/>
      <c r="F40" s="34"/>
      <c r="G40" s="34"/>
      <c r="H40" s="34"/>
      <c r="I40" s="34"/>
      <c r="J40" s="34"/>
      <c r="K40" s="34"/>
      <c r="L40" s="34"/>
      <c r="M40" s="34"/>
      <c r="N40" s="34"/>
      <c r="O40" s="34"/>
    </row>
    <row r="41" spans="1:15">
      <c r="A41" s="1"/>
      <c r="B41" s="48"/>
      <c r="C41" s="48"/>
      <c r="D41" s="34"/>
      <c r="E41" s="34"/>
      <c r="F41" s="34"/>
      <c r="G41" s="34"/>
      <c r="H41" s="34"/>
      <c r="I41" s="34"/>
      <c r="J41" s="34"/>
      <c r="K41" s="34"/>
      <c r="L41" s="34"/>
      <c r="M41" s="34"/>
      <c r="N41" s="34"/>
      <c r="O41" s="34"/>
    </row>
    <row r="42" spans="1:15">
      <c r="A42" s="1"/>
    </row>
    <row r="43" spans="1:15">
      <c r="A43" s="1"/>
    </row>
    <row r="44" spans="1:15">
      <c r="A44" s="1"/>
    </row>
    <row r="45" spans="1:15">
      <c r="A45" s="1"/>
    </row>
    <row r="46" spans="1:15">
      <c r="A46" s="1"/>
    </row>
    <row r="47" spans="1:15">
      <c r="A47" s="1"/>
    </row>
    <row r="48" spans="1:15">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sheetData>
  <sheetProtection password="A49F" sheet="1" objects="1" scenarios="1"/>
  <mergeCells count="2">
    <mergeCell ref="A5:A15"/>
    <mergeCell ref="F2:G2"/>
  </mergeCells>
  <pageMargins left="0.75" right="0.75" top="1" bottom="1" header="0.5" footer="0.5"/>
  <pageSetup scale="83" orientation="landscape" horizontalDpi="0"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Chi-Square GOF Test</vt:lpstr>
      <vt:lpstr>Chi-Square Test of Independence</vt:lpstr>
      <vt:lpstr>'Chi-Square GOF Test'!Print_Area</vt:lpstr>
      <vt:lpstr>'Chi-Square Test of Independence'!Print_Area</vt:lpstr>
      <vt:lpstr>Instructions!Print_Area</vt:lpstr>
    </vt:vector>
  </TitlesOfParts>
  <Company>Boston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Lisa</dc:creator>
  <cp:lastModifiedBy>Sullivan, Lisa</cp:lastModifiedBy>
  <cp:lastPrinted>2011-01-05T20:57:12Z</cp:lastPrinted>
  <dcterms:created xsi:type="dcterms:W3CDTF">2007-04-11T21:19:51Z</dcterms:created>
  <dcterms:modified xsi:type="dcterms:W3CDTF">2011-02-18T14:34:48Z</dcterms:modified>
</cp:coreProperties>
</file>